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D:\Evžen\Documents\04_ZAKÁZKY INPROSAN\Praha 13\Okna MŠ\Rozpočty nové 2022 na dvě MŠ\"/>
    </mc:Choice>
  </mc:AlternateContent>
  <xr:revisionPtr revIDLastSave="0" documentId="13_ncr:1_{C551EF37-3694-4099-BF46-B50B7694DCE1}" xr6:coauthVersionLast="47" xr6:coauthVersionMax="47" xr10:uidLastSave="{00000000-0000-0000-0000-000000000000}"/>
  <bookViews>
    <workbookView xWindow="-120" yWindow="-120" windowWidth="29040" windowHeight="18240" xr2:uid="{00000000-000D-0000-FFFF-FFFF00000000}"/>
  </bookViews>
  <sheets>
    <sheet name="Rekapitulace stavby" sheetId="1" r:id="rId1"/>
    <sheet name="1-163-18d - Výměna výplní..." sheetId="2" r:id="rId2"/>
    <sheet name="VRN - Vedlejší rozpočtové..." sheetId="3" r:id="rId3"/>
    <sheet name="Pokyny pro vyplnění" sheetId="4" r:id="rId4"/>
  </sheets>
  <definedNames>
    <definedName name="_xlnm._FilterDatabase" localSheetId="1" hidden="1">'1-163-18d - Výměna výplní...'!$C$88:$K$1179</definedName>
    <definedName name="_xlnm._FilterDatabase" localSheetId="2" hidden="1">'VRN - Vedlejší rozpočtové...'!$C$83:$K$101</definedName>
    <definedName name="_xlnm.Print_Titles" localSheetId="1">'1-163-18d - Výměna výplní...'!$88:$88</definedName>
    <definedName name="_xlnm.Print_Titles" localSheetId="0">'Rekapitulace stavby'!$52:$52</definedName>
    <definedName name="_xlnm.Print_Titles" localSheetId="2">'VRN - Vedlejší rozpočtové...'!$83:$83</definedName>
    <definedName name="_xlnm.Print_Area" localSheetId="1">'1-163-18d - Výměna výplní...'!$C$4:$J$37,'1-163-18d - Výměna výplní...'!$C$43:$J$72,'1-163-18d - Výměna výplní...'!$C$78:$K$1179</definedName>
    <definedName name="_xlnm.Print_Area" localSheetId="3">'Pokyny pro vyplnění'!$B$2:$K$71,'Pokyny pro vyplnění'!$B$74:$K$118,'Pokyny pro vyplnění'!$B$121:$K$161,'Pokyny pro vyplnění'!$B$164:$K$218</definedName>
    <definedName name="_xlnm.Print_Area" localSheetId="0">'Rekapitulace stavby'!$D$4:$AO$36,'Rekapitulace stavby'!$C$42:$AQ$57</definedName>
    <definedName name="_xlnm.Print_Area" localSheetId="2">'VRN - Vedlejší rozpočtové...'!$C$4:$J$39,'VRN - Vedlejší rozpočtové...'!$C$45:$J$65,'VRN - Vedlejší rozpočtové...'!$C$71:$K$101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7" i="3" l="1"/>
  <c r="J36" i="3"/>
  <c r="AY56" i="1"/>
  <c r="J35" i="3"/>
  <c r="AX56" i="1"/>
  <c r="BI99" i="3"/>
  <c r="BH99" i="3"/>
  <c r="BG99" i="3"/>
  <c r="BF99" i="3"/>
  <c r="T99" i="3"/>
  <c r="T98" i="3"/>
  <c r="R99" i="3"/>
  <c r="R98" i="3"/>
  <c r="P99" i="3"/>
  <c r="P98" i="3"/>
  <c r="BI95" i="3"/>
  <c r="BH95" i="3"/>
  <c r="BG95" i="3"/>
  <c r="BF95" i="3"/>
  <c r="T95" i="3"/>
  <c r="T94" i="3"/>
  <c r="R95" i="3"/>
  <c r="R94" i="3"/>
  <c r="P95" i="3"/>
  <c r="P94" i="3"/>
  <c r="BI91" i="3"/>
  <c r="BH91" i="3"/>
  <c r="BG91" i="3"/>
  <c r="BF91" i="3"/>
  <c r="T91" i="3"/>
  <c r="T90" i="3"/>
  <c r="R91" i="3"/>
  <c r="R90" i="3"/>
  <c r="P91" i="3"/>
  <c r="P90" i="3"/>
  <c r="P85" i="3" s="1"/>
  <c r="P84" i="3" s="1"/>
  <c r="AU56" i="1" s="1"/>
  <c r="BI87" i="3"/>
  <c r="BH87" i="3"/>
  <c r="BG87" i="3"/>
  <c r="BF87" i="3"/>
  <c r="T87" i="3"/>
  <c r="T86" i="3"/>
  <c r="T85" i="3" s="1"/>
  <c r="T84" i="3" s="1"/>
  <c r="R87" i="3"/>
  <c r="R86" i="3"/>
  <c r="R85" i="3"/>
  <c r="R84" i="3"/>
  <c r="P87" i="3"/>
  <c r="P86" i="3"/>
  <c r="F80" i="3"/>
  <c r="F78" i="3"/>
  <c r="E76" i="3"/>
  <c r="F54" i="3"/>
  <c r="F52" i="3"/>
  <c r="E50" i="3"/>
  <c r="J24" i="3"/>
  <c r="E24" i="3"/>
  <c r="J81" i="3" s="1"/>
  <c r="J23" i="3"/>
  <c r="J21" i="3"/>
  <c r="E21" i="3"/>
  <c r="J80" i="3" s="1"/>
  <c r="J20" i="3"/>
  <c r="J18" i="3"/>
  <c r="E18" i="3"/>
  <c r="F81" i="3" s="1"/>
  <c r="J17" i="3"/>
  <c r="J12" i="3"/>
  <c r="J78" i="3"/>
  <c r="E7" i="3"/>
  <c r="E74" i="3"/>
  <c r="J35" i="2"/>
  <c r="J34" i="2"/>
  <c r="AY55" i="1" s="1"/>
  <c r="J33" i="2"/>
  <c r="AX55" i="1"/>
  <c r="BI1178" i="2"/>
  <c r="BH1178" i="2"/>
  <c r="BG1178" i="2"/>
  <c r="BF1178" i="2"/>
  <c r="T1178" i="2"/>
  <c r="R1178" i="2"/>
  <c r="P1178" i="2"/>
  <c r="BI1176" i="2"/>
  <c r="BH1176" i="2"/>
  <c r="BG1176" i="2"/>
  <c r="BF1176" i="2"/>
  <c r="T1176" i="2"/>
  <c r="R1176" i="2"/>
  <c r="P1176" i="2"/>
  <c r="BI1172" i="2"/>
  <c r="BH1172" i="2"/>
  <c r="BG1172" i="2"/>
  <c r="BF1172" i="2"/>
  <c r="T1172" i="2"/>
  <c r="R1172" i="2"/>
  <c r="P1172" i="2"/>
  <c r="BI1169" i="2"/>
  <c r="BH1169" i="2"/>
  <c r="BG1169" i="2"/>
  <c r="BF1169" i="2"/>
  <c r="T1169" i="2"/>
  <c r="R1169" i="2"/>
  <c r="P1169" i="2"/>
  <c r="BI1147" i="2"/>
  <c r="BH1147" i="2"/>
  <c r="BG1147" i="2"/>
  <c r="BF1147" i="2"/>
  <c r="T1147" i="2"/>
  <c r="R1147" i="2"/>
  <c r="P1147" i="2"/>
  <c r="BI1097" i="2"/>
  <c r="BH1097" i="2"/>
  <c r="BG1097" i="2"/>
  <c r="BF1097" i="2"/>
  <c r="T1097" i="2"/>
  <c r="R1097" i="2"/>
  <c r="P1097" i="2"/>
  <c r="BI1094" i="2"/>
  <c r="BH1094" i="2"/>
  <c r="BG1094" i="2"/>
  <c r="BF1094" i="2"/>
  <c r="T1094" i="2"/>
  <c r="R1094" i="2"/>
  <c r="P1094" i="2"/>
  <c r="BI1091" i="2"/>
  <c r="BH1091" i="2"/>
  <c r="BG1091" i="2"/>
  <c r="BF1091" i="2"/>
  <c r="T1091" i="2"/>
  <c r="R1091" i="2"/>
  <c r="P1091" i="2"/>
  <c r="BI1086" i="2"/>
  <c r="BH1086" i="2"/>
  <c r="BG1086" i="2"/>
  <c r="BF1086" i="2"/>
  <c r="T1086" i="2"/>
  <c r="R1086" i="2"/>
  <c r="P1086" i="2"/>
  <c r="BI1040" i="2"/>
  <c r="BH1040" i="2"/>
  <c r="BG1040" i="2"/>
  <c r="BF1040" i="2"/>
  <c r="T1040" i="2"/>
  <c r="R1040" i="2"/>
  <c r="P1040" i="2"/>
  <c r="BI1037" i="2"/>
  <c r="BH1037" i="2"/>
  <c r="BG1037" i="2"/>
  <c r="BF1037" i="2"/>
  <c r="T1037" i="2"/>
  <c r="R1037" i="2"/>
  <c r="P1037" i="2"/>
  <c r="BI991" i="2"/>
  <c r="BH991" i="2"/>
  <c r="BG991" i="2"/>
  <c r="BF991" i="2"/>
  <c r="T991" i="2"/>
  <c r="R991" i="2"/>
  <c r="P991" i="2"/>
  <c r="BI988" i="2"/>
  <c r="BH988" i="2"/>
  <c r="BG988" i="2"/>
  <c r="BF988" i="2"/>
  <c r="T988" i="2"/>
  <c r="R988" i="2"/>
  <c r="P988" i="2"/>
  <c r="BI980" i="2"/>
  <c r="BH980" i="2"/>
  <c r="BG980" i="2"/>
  <c r="BF980" i="2"/>
  <c r="T980" i="2"/>
  <c r="R980" i="2"/>
  <c r="P980" i="2"/>
  <c r="BI976" i="2"/>
  <c r="BH976" i="2"/>
  <c r="BG976" i="2"/>
  <c r="BF976" i="2"/>
  <c r="T976" i="2"/>
  <c r="R976" i="2"/>
  <c r="P976" i="2"/>
  <c r="BI973" i="2"/>
  <c r="BH973" i="2"/>
  <c r="BG973" i="2"/>
  <c r="BF973" i="2"/>
  <c r="T973" i="2"/>
  <c r="R973" i="2"/>
  <c r="P973" i="2"/>
  <c r="BI970" i="2"/>
  <c r="BH970" i="2"/>
  <c r="BG970" i="2"/>
  <c r="BF970" i="2"/>
  <c r="T970" i="2"/>
  <c r="T969" i="2" s="1"/>
  <c r="R970" i="2"/>
  <c r="R969" i="2" s="1"/>
  <c r="P970" i="2"/>
  <c r="P969" i="2" s="1"/>
  <c r="BI966" i="2"/>
  <c r="BH966" i="2"/>
  <c r="BG966" i="2"/>
  <c r="BF966" i="2"/>
  <c r="T966" i="2"/>
  <c r="R966" i="2"/>
  <c r="P966" i="2"/>
  <c r="BI963" i="2"/>
  <c r="BH963" i="2"/>
  <c r="BG963" i="2"/>
  <c r="BF963" i="2"/>
  <c r="T963" i="2"/>
  <c r="R963" i="2"/>
  <c r="P963" i="2"/>
  <c r="BI960" i="2"/>
  <c r="BH960" i="2"/>
  <c r="BG960" i="2"/>
  <c r="BF960" i="2"/>
  <c r="T960" i="2"/>
  <c r="R960" i="2"/>
  <c r="P960" i="2"/>
  <c r="BI956" i="2"/>
  <c r="BH956" i="2"/>
  <c r="BG956" i="2"/>
  <c r="BF956" i="2"/>
  <c r="T956" i="2"/>
  <c r="R956" i="2"/>
  <c r="P956" i="2"/>
  <c r="BI953" i="2"/>
  <c r="BH953" i="2"/>
  <c r="BG953" i="2"/>
  <c r="BF953" i="2"/>
  <c r="T953" i="2"/>
  <c r="R953" i="2"/>
  <c r="P953" i="2"/>
  <c r="BI951" i="2"/>
  <c r="BH951" i="2"/>
  <c r="BG951" i="2"/>
  <c r="BF951" i="2"/>
  <c r="T951" i="2"/>
  <c r="R951" i="2"/>
  <c r="P951" i="2"/>
  <c r="BI949" i="2"/>
  <c r="BH949" i="2"/>
  <c r="BG949" i="2"/>
  <c r="BF949" i="2"/>
  <c r="T949" i="2"/>
  <c r="R949" i="2"/>
  <c r="P949" i="2"/>
  <c r="BI947" i="2"/>
  <c r="BH947" i="2"/>
  <c r="BG947" i="2"/>
  <c r="BF947" i="2"/>
  <c r="T947" i="2"/>
  <c r="R947" i="2"/>
  <c r="P947" i="2"/>
  <c r="BI945" i="2"/>
  <c r="BH945" i="2"/>
  <c r="BG945" i="2"/>
  <c r="BF945" i="2"/>
  <c r="T945" i="2"/>
  <c r="R945" i="2"/>
  <c r="P945" i="2"/>
  <c r="BI943" i="2"/>
  <c r="BH943" i="2"/>
  <c r="BG943" i="2"/>
  <c r="BF943" i="2"/>
  <c r="T943" i="2"/>
  <c r="R943" i="2"/>
  <c r="P943" i="2"/>
  <c r="BI941" i="2"/>
  <c r="BH941" i="2"/>
  <c r="BG941" i="2"/>
  <c r="BF941" i="2"/>
  <c r="T941" i="2"/>
  <c r="R941" i="2"/>
  <c r="P941" i="2"/>
  <c r="BI939" i="2"/>
  <c r="BH939" i="2"/>
  <c r="BG939" i="2"/>
  <c r="BF939" i="2"/>
  <c r="T939" i="2"/>
  <c r="R939" i="2"/>
  <c r="P939" i="2"/>
  <c r="BI937" i="2"/>
  <c r="BH937" i="2"/>
  <c r="BG937" i="2"/>
  <c r="BF937" i="2"/>
  <c r="T937" i="2"/>
  <c r="R937" i="2"/>
  <c r="P937" i="2"/>
  <c r="BI935" i="2"/>
  <c r="BH935" i="2"/>
  <c r="BG935" i="2"/>
  <c r="BF935" i="2"/>
  <c r="T935" i="2"/>
  <c r="R935" i="2"/>
  <c r="P935" i="2"/>
  <c r="BI933" i="2"/>
  <c r="BH933" i="2"/>
  <c r="BG933" i="2"/>
  <c r="BF933" i="2"/>
  <c r="T933" i="2"/>
  <c r="R933" i="2"/>
  <c r="P933" i="2"/>
  <c r="BI931" i="2"/>
  <c r="BH931" i="2"/>
  <c r="BG931" i="2"/>
  <c r="BF931" i="2"/>
  <c r="T931" i="2"/>
  <c r="R931" i="2"/>
  <c r="P931" i="2"/>
  <c r="BI929" i="2"/>
  <c r="BH929" i="2"/>
  <c r="BG929" i="2"/>
  <c r="BF929" i="2"/>
  <c r="T929" i="2"/>
  <c r="R929" i="2"/>
  <c r="P929" i="2"/>
  <c r="BI927" i="2"/>
  <c r="BH927" i="2"/>
  <c r="BG927" i="2"/>
  <c r="BF927" i="2"/>
  <c r="T927" i="2"/>
  <c r="R927" i="2"/>
  <c r="P927" i="2"/>
  <c r="BI925" i="2"/>
  <c r="BH925" i="2"/>
  <c r="BG925" i="2"/>
  <c r="BF925" i="2"/>
  <c r="T925" i="2"/>
  <c r="R925" i="2"/>
  <c r="P925" i="2"/>
  <c r="BI923" i="2"/>
  <c r="BH923" i="2"/>
  <c r="BG923" i="2"/>
  <c r="BF923" i="2"/>
  <c r="T923" i="2"/>
  <c r="R923" i="2"/>
  <c r="P923" i="2"/>
  <c r="BI921" i="2"/>
  <c r="BH921" i="2"/>
  <c r="BG921" i="2"/>
  <c r="BF921" i="2"/>
  <c r="T921" i="2"/>
  <c r="R921" i="2"/>
  <c r="P921" i="2"/>
  <c r="BI919" i="2"/>
  <c r="BH919" i="2"/>
  <c r="BG919" i="2"/>
  <c r="BF919" i="2"/>
  <c r="T919" i="2"/>
  <c r="R919" i="2"/>
  <c r="P919" i="2"/>
  <c r="BI917" i="2"/>
  <c r="BH917" i="2"/>
  <c r="BG917" i="2"/>
  <c r="BF917" i="2"/>
  <c r="T917" i="2"/>
  <c r="R917" i="2"/>
  <c r="P917" i="2"/>
  <c r="BI915" i="2"/>
  <c r="BH915" i="2"/>
  <c r="BG915" i="2"/>
  <c r="BF915" i="2"/>
  <c r="T915" i="2"/>
  <c r="R915" i="2"/>
  <c r="P915" i="2"/>
  <c r="BI913" i="2"/>
  <c r="BH913" i="2"/>
  <c r="BG913" i="2"/>
  <c r="BF913" i="2"/>
  <c r="T913" i="2"/>
  <c r="R913" i="2"/>
  <c r="P913" i="2"/>
  <c r="BI911" i="2"/>
  <c r="BH911" i="2"/>
  <c r="BG911" i="2"/>
  <c r="BF911" i="2"/>
  <c r="T911" i="2"/>
  <c r="R911" i="2"/>
  <c r="P911" i="2"/>
  <c r="BI909" i="2"/>
  <c r="BH909" i="2"/>
  <c r="BG909" i="2"/>
  <c r="BF909" i="2"/>
  <c r="T909" i="2"/>
  <c r="R909" i="2"/>
  <c r="P909" i="2"/>
  <c r="BI907" i="2"/>
  <c r="BH907" i="2"/>
  <c r="BG907" i="2"/>
  <c r="BF907" i="2"/>
  <c r="T907" i="2"/>
  <c r="R907" i="2"/>
  <c r="P907" i="2"/>
  <c r="BI905" i="2"/>
  <c r="BH905" i="2"/>
  <c r="BG905" i="2"/>
  <c r="BF905" i="2"/>
  <c r="T905" i="2"/>
  <c r="R905" i="2"/>
  <c r="P905" i="2"/>
  <c r="BI903" i="2"/>
  <c r="BH903" i="2"/>
  <c r="BG903" i="2"/>
  <c r="BF903" i="2"/>
  <c r="T903" i="2"/>
  <c r="R903" i="2"/>
  <c r="P903" i="2"/>
  <c r="BI901" i="2"/>
  <c r="BH901" i="2"/>
  <c r="BG901" i="2"/>
  <c r="BF901" i="2"/>
  <c r="T901" i="2"/>
  <c r="R901" i="2"/>
  <c r="P901" i="2"/>
  <c r="BI899" i="2"/>
  <c r="BH899" i="2"/>
  <c r="BG899" i="2"/>
  <c r="BF899" i="2"/>
  <c r="T899" i="2"/>
  <c r="R899" i="2"/>
  <c r="P899" i="2"/>
  <c r="BI897" i="2"/>
  <c r="BH897" i="2"/>
  <c r="BG897" i="2"/>
  <c r="BF897" i="2"/>
  <c r="T897" i="2"/>
  <c r="R897" i="2"/>
  <c r="P897" i="2"/>
  <c r="BI895" i="2"/>
  <c r="BH895" i="2"/>
  <c r="BG895" i="2"/>
  <c r="BF895" i="2"/>
  <c r="T895" i="2"/>
  <c r="R895" i="2"/>
  <c r="P895" i="2"/>
  <c r="BI893" i="2"/>
  <c r="BH893" i="2"/>
  <c r="BG893" i="2"/>
  <c r="BF893" i="2"/>
  <c r="T893" i="2"/>
  <c r="R893" i="2"/>
  <c r="P893" i="2"/>
  <c r="BI891" i="2"/>
  <c r="BH891" i="2"/>
  <c r="BG891" i="2"/>
  <c r="BF891" i="2"/>
  <c r="T891" i="2"/>
  <c r="R891" i="2"/>
  <c r="P891" i="2"/>
  <c r="BI889" i="2"/>
  <c r="BH889" i="2"/>
  <c r="BG889" i="2"/>
  <c r="BF889" i="2"/>
  <c r="T889" i="2"/>
  <c r="R889" i="2"/>
  <c r="P889" i="2"/>
  <c r="BI887" i="2"/>
  <c r="BH887" i="2"/>
  <c r="BG887" i="2"/>
  <c r="BF887" i="2"/>
  <c r="T887" i="2"/>
  <c r="R887" i="2"/>
  <c r="P887" i="2"/>
  <c r="BI885" i="2"/>
  <c r="BH885" i="2"/>
  <c r="BG885" i="2"/>
  <c r="BF885" i="2"/>
  <c r="T885" i="2"/>
  <c r="R885" i="2"/>
  <c r="P885" i="2"/>
  <c r="BI883" i="2"/>
  <c r="BH883" i="2"/>
  <c r="BG883" i="2"/>
  <c r="BF883" i="2"/>
  <c r="T883" i="2"/>
  <c r="R883" i="2"/>
  <c r="P883" i="2"/>
  <c r="BI881" i="2"/>
  <c r="BH881" i="2"/>
  <c r="BG881" i="2"/>
  <c r="BF881" i="2"/>
  <c r="T881" i="2"/>
  <c r="R881" i="2"/>
  <c r="P881" i="2"/>
  <c r="BI879" i="2"/>
  <c r="BH879" i="2"/>
  <c r="BG879" i="2"/>
  <c r="BF879" i="2"/>
  <c r="T879" i="2"/>
  <c r="R879" i="2"/>
  <c r="P879" i="2"/>
  <c r="BI877" i="2"/>
  <c r="BH877" i="2"/>
  <c r="BG877" i="2"/>
  <c r="BF877" i="2"/>
  <c r="T877" i="2"/>
  <c r="R877" i="2"/>
  <c r="P877" i="2"/>
  <c r="BI875" i="2"/>
  <c r="BH875" i="2"/>
  <c r="BG875" i="2"/>
  <c r="BF875" i="2"/>
  <c r="T875" i="2"/>
  <c r="R875" i="2"/>
  <c r="P875" i="2"/>
  <c r="BI873" i="2"/>
  <c r="BH873" i="2"/>
  <c r="BG873" i="2"/>
  <c r="BF873" i="2"/>
  <c r="T873" i="2"/>
  <c r="R873" i="2"/>
  <c r="P873" i="2"/>
  <c r="BI871" i="2"/>
  <c r="BH871" i="2"/>
  <c r="BG871" i="2"/>
  <c r="BF871" i="2"/>
  <c r="T871" i="2"/>
  <c r="R871" i="2"/>
  <c r="P871" i="2"/>
  <c r="BI869" i="2"/>
  <c r="BH869" i="2"/>
  <c r="BG869" i="2"/>
  <c r="BF869" i="2"/>
  <c r="T869" i="2"/>
  <c r="R869" i="2"/>
  <c r="P869" i="2"/>
  <c r="BI867" i="2"/>
  <c r="BH867" i="2"/>
  <c r="BG867" i="2"/>
  <c r="BF867" i="2"/>
  <c r="T867" i="2"/>
  <c r="R867" i="2"/>
  <c r="P867" i="2"/>
  <c r="BI865" i="2"/>
  <c r="BH865" i="2"/>
  <c r="BG865" i="2"/>
  <c r="BF865" i="2"/>
  <c r="T865" i="2"/>
  <c r="R865" i="2"/>
  <c r="P865" i="2"/>
  <c r="BI821" i="2"/>
  <c r="BH821" i="2"/>
  <c r="BG821" i="2"/>
  <c r="BF821" i="2"/>
  <c r="T821" i="2"/>
  <c r="R821" i="2"/>
  <c r="P821" i="2"/>
  <c r="BI806" i="2"/>
  <c r="BH806" i="2"/>
  <c r="BG806" i="2"/>
  <c r="BF806" i="2"/>
  <c r="T806" i="2"/>
  <c r="R806" i="2"/>
  <c r="P806" i="2"/>
  <c r="BI783" i="2"/>
  <c r="BH783" i="2"/>
  <c r="BG783" i="2"/>
  <c r="BF783" i="2"/>
  <c r="T783" i="2"/>
  <c r="R783" i="2"/>
  <c r="P783" i="2"/>
  <c r="BI775" i="2"/>
  <c r="BH775" i="2"/>
  <c r="BG775" i="2"/>
  <c r="BF775" i="2"/>
  <c r="T775" i="2"/>
  <c r="R775" i="2"/>
  <c r="P775" i="2"/>
  <c r="BI771" i="2"/>
  <c r="BH771" i="2"/>
  <c r="BG771" i="2"/>
  <c r="BF771" i="2"/>
  <c r="T771" i="2"/>
  <c r="R771" i="2"/>
  <c r="P771" i="2"/>
  <c r="BI768" i="2"/>
  <c r="BH768" i="2"/>
  <c r="BG768" i="2"/>
  <c r="BF768" i="2"/>
  <c r="T768" i="2"/>
  <c r="R768" i="2"/>
  <c r="P768" i="2"/>
  <c r="BI766" i="2"/>
  <c r="BH766" i="2"/>
  <c r="BG766" i="2"/>
  <c r="BF766" i="2"/>
  <c r="T766" i="2"/>
  <c r="R766" i="2"/>
  <c r="P766" i="2"/>
  <c r="BI764" i="2"/>
  <c r="BH764" i="2"/>
  <c r="BG764" i="2"/>
  <c r="BF764" i="2"/>
  <c r="T764" i="2"/>
  <c r="R764" i="2"/>
  <c r="P764" i="2"/>
  <c r="BI762" i="2"/>
  <c r="BH762" i="2"/>
  <c r="BG762" i="2"/>
  <c r="BF762" i="2"/>
  <c r="T762" i="2"/>
  <c r="R762" i="2"/>
  <c r="P762" i="2"/>
  <c r="BI760" i="2"/>
  <c r="BH760" i="2"/>
  <c r="BG760" i="2"/>
  <c r="BF760" i="2"/>
  <c r="T760" i="2"/>
  <c r="R760" i="2"/>
  <c r="P760" i="2"/>
  <c r="BI758" i="2"/>
  <c r="BH758" i="2"/>
  <c r="BG758" i="2"/>
  <c r="BF758" i="2"/>
  <c r="T758" i="2"/>
  <c r="R758" i="2"/>
  <c r="P758" i="2"/>
  <c r="BI756" i="2"/>
  <c r="BH756" i="2"/>
  <c r="BG756" i="2"/>
  <c r="BF756" i="2"/>
  <c r="T756" i="2"/>
  <c r="R756" i="2"/>
  <c r="P756" i="2"/>
  <c r="BI754" i="2"/>
  <c r="BH754" i="2"/>
  <c r="BG754" i="2"/>
  <c r="BF754" i="2"/>
  <c r="T754" i="2"/>
  <c r="R754" i="2"/>
  <c r="P754" i="2"/>
  <c r="BI750" i="2"/>
  <c r="BH750" i="2"/>
  <c r="BG750" i="2"/>
  <c r="BF750" i="2"/>
  <c r="T750" i="2"/>
  <c r="R750" i="2"/>
  <c r="P750" i="2"/>
  <c r="BI747" i="2"/>
  <c r="BH747" i="2"/>
  <c r="BG747" i="2"/>
  <c r="BF747" i="2"/>
  <c r="T747" i="2"/>
  <c r="T746" i="2" s="1"/>
  <c r="R747" i="2"/>
  <c r="R746" i="2"/>
  <c r="P747" i="2"/>
  <c r="P746" i="2" s="1"/>
  <c r="BI743" i="2"/>
  <c r="BH743" i="2"/>
  <c r="BG743" i="2"/>
  <c r="BF743" i="2"/>
  <c r="T743" i="2"/>
  <c r="R743" i="2"/>
  <c r="P743" i="2"/>
  <c r="BI741" i="2"/>
  <c r="BH741" i="2"/>
  <c r="BG741" i="2"/>
  <c r="BF741" i="2"/>
  <c r="T741" i="2"/>
  <c r="R741" i="2"/>
  <c r="P741" i="2"/>
  <c r="BI736" i="2"/>
  <c r="BH736" i="2"/>
  <c r="BG736" i="2"/>
  <c r="BF736" i="2"/>
  <c r="T736" i="2"/>
  <c r="T735" i="2" s="1"/>
  <c r="R736" i="2"/>
  <c r="R735" i="2" s="1"/>
  <c r="P736" i="2"/>
  <c r="P735" i="2" s="1"/>
  <c r="BI731" i="2"/>
  <c r="BH731" i="2"/>
  <c r="BG731" i="2"/>
  <c r="BF731" i="2"/>
  <c r="T731" i="2"/>
  <c r="R731" i="2"/>
  <c r="P731" i="2"/>
  <c r="BI725" i="2"/>
  <c r="BH725" i="2"/>
  <c r="BG725" i="2"/>
  <c r="BF725" i="2"/>
  <c r="T725" i="2"/>
  <c r="R725" i="2"/>
  <c r="P725" i="2"/>
  <c r="BI721" i="2"/>
  <c r="BH721" i="2"/>
  <c r="BG721" i="2"/>
  <c r="BF721" i="2"/>
  <c r="T721" i="2"/>
  <c r="R721" i="2"/>
  <c r="P721" i="2"/>
  <c r="BI718" i="2"/>
  <c r="BH718" i="2"/>
  <c r="BG718" i="2"/>
  <c r="BF718" i="2"/>
  <c r="T718" i="2"/>
  <c r="R718" i="2"/>
  <c r="P718" i="2"/>
  <c r="BI714" i="2"/>
  <c r="BH714" i="2"/>
  <c r="BG714" i="2"/>
  <c r="BF714" i="2"/>
  <c r="T714" i="2"/>
  <c r="R714" i="2"/>
  <c r="P714" i="2"/>
  <c r="BI711" i="2"/>
  <c r="BH711" i="2"/>
  <c r="BG711" i="2"/>
  <c r="BF711" i="2"/>
  <c r="T711" i="2"/>
  <c r="R711" i="2"/>
  <c r="P711" i="2"/>
  <c r="BI704" i="2"/>
  <c r="BH704" i="2"/>
  <c r="BG704" i="2"/>
  <c r="BF704" i="2"/>
  <c r="T704" i="2"/>
  <c r="R704" i="2"/>
  <c r="P704" i="2"/>
  <c r="BI697" i="2"/>
  <c r="BH697" i="2"/>
  <c r="BG697" i="2"/>
  <c r="BF697" i="2"/>
  <c r="T697" i="2"/>
  <c r="R697" i="2"/>
  <c r="P697" i="2"/>
  <c r="BI691" i="2"/>
  <c r="BH691" i="2"/>
  <c r="BG691" i="2"/>
  <c r="BF691" i="2"/>
  <c r="T691" i="2"/>
  <c r="R691" i="2"/>
  <c r="P691" i="2"/>
  <c r="BI681" i="2"/>
  <c r="BH681" i="2"/>
  <c r="BG681" i="2"/>
  <c r="BF681" i="2"/>
  <c r="T681" i="2"/>
  <c r="R681" i="2"/>
  <c r="P681" i="2"/>
  <c r="BI666" i="2"/>
  <c r="BH666" i="2"/>
  <c r="BG666" i="2"/>
  <c r="BF666" i="2"/>
  <c r="T666" i="2"/>
  <c r="R666" i="2"/>
  <c r="P666" i="2"/>
  <c r="BI650" i="2"/>
  <c r="BH650" i="2"/>
  <c r="BG650" i="2"/>
  <c r="BF650" i="2"/>
  <c r="T650" i="2"/>
  <c r="R650" i="2"/>
  <c r="P650" i="2"/>
  <c r="BI641" i="2"/>
  <c r="BH641" i="2"/>
  <c r="BG641" i="2"/>
  <c r="BF641" i="2"/>
  <c r="T641" i="2"/>
  <c r="R641" i="2"/>
  <c r="P641" i="2"/>
  <c r="BI631" i="2"/>
  <c r="BH631" i="2"/>
  <c r="BG631" i="2"/>
  <c r="BF631" i="2"/>
  <c r="T631" i="2"/>
  <c r="R631" i="2"/>
  <c r="P631" i="2"/>
  <c r="BI592" i="2"/>
  <c r="BH592" i="2"/>
  <c r="BG592" i="2"/>
  <c r="BF592" i="2"/>
  <c r="T592" i="2"/>
  <c r="R592" i="2"/>
  <c r="P592" i="2"/>
  <c r="BI588" i="2"/>
  <c r="BH588" i="2"/>
  <c r="BG588" i="2"/>
  <c r="BF588" i="2"/>
  <c r="T588" i="2"/>
  <c r="R588" i="2"/>
  <c r="P588" i="2"/>
  <c r="BI584" i="2"/>
  <c r="BH584" i="2"/>
  <c r="BG584" i="2"/>
  <c r="BF584" i="2"/>
  <c r="T584" i="2"/>
  <c r="R584" i="2"/>
  <c r="P584" i="2"/>
  <c r="BI579" i="2"/>
  <c r="BH579" i="2"/>
  <c r="BG579" i="2"/>
  <c r="BF579" i="2"/>
  <c r="T579" i="2"/>
  <c r="R579" i="2"/>
  <c r="P579" i="2"/>
  <c r="BI572" i="2"/>
  <c r="BH572" i="2"/>
  <c r="BG572" i="2"/>
  <c r="BF572" i="2"/>
  <c r="T572" i="2"/>
  <c r="R572" i="2"/>
  <c r="P572" i="2"/>
  <c r="BI568" i="2"/>
  <c r="BH568" i="2"/>
  <c r="BG568" i="2"/>
  <c r="BF568" i="2"/>
  <c r="T568" i="2"/>
  <c r="R568" i="2"/>
  <c r="P568" i="2"/>
  <c r="BI565" i="2"/>
  <c r="BH565" i="2"/>
  <c r="BG565" i="2"/>
  <c r="BF565" i="2"/>
  <c r="T565" i="2"/>
  <c r="R565" i="2"/>
  <c r="P565" i="2"/>
  <c r="BI554" i="2"/>
  <c r="BH554" i="2"/>
  <c r="BG554" i="2"/>
  <c r="BF554" i="2"/>
  <c r="T554" i="2"/>
  <c r="R554" i="2"/>
  <c r="P554" i="2"/>
  <c r="BI543" i="2"/>
  <c r="BH543" i="2"/>
  <c r="BG543" i="2"/>
  <c r="BF543" i="2"/>
  <c r="T543" i="2"/>
  <c r="R543" i="2"/>
  <c r="P543" i="2"/>
  <c r="BI535" i="2"/>
  <c r="BH535" i="2"/>
  <c r="BG535" i="2"/>
  <c r="BF535" i="2"/>
  <c r="T535" i="2"/>
  <c r="R535" i="2"/>
  <c r="P535" i="2"/>
  <c r="BI526" i="2"/>
  <c r="BH526" i="2"/>
  <c r="BG526" i="2"/>
  <c r="BF526" i="2"/>
  <c r="T526" i="2"/>
  <c r="R526" i="2"/>
  <c r="P526" i="2"/>
  <c r="BI503" i="2"/>
  <c r="BH503" i="2"/>
  <c r="BG503" i="2"/>
  <c r="BF503" i="2"/>
  <c r="T503" i="2"/>
  <c r="R503" i="2"/>
  <c r="P503" i="2"/>
  <c r="BI489" i="2"/>
  <c r="BH489" i="2"/>
  <c r="BG489" i="2"/>
  <c r="BF489" i="2"/>
  <c r="T489" i="2"/>
  <c r="R489" i="2"/>
  <c r="P489" i="2"/>
  <c r="BI478" i="2"/>
  <c r="BH478" i="2"/>
  <c r="BG478" i="2"/>
  <c r="BF478" i="2"/>
  <c r="T478" i="2"/>
  <c r="R478" i="2"/>
  <c r="P478" i="2"/>
  <c r="BI475" i="2"/>
  <c r="BH475" i="2"/>
  <c r="BG475" i="2"/>
  <c r="BF475" i="2"/>
  <c r="T475" i="2"/>
  <c r="R475" i="2"/>
  <c r="P475" i="2"/>
  <c r="BI472" i="2"/>
  <c r="BH472" i="2"/>
  <c r="BG472" i="2"/>
  <c r="BF472" i="2"/>
  <c r="T472" i="2"/>
  <c r="R472" i="2"/>
  <c r="P472" i="2"/>
  <c r="BI467" i="2"/>
  <c r="BH467" i="2"/>
  <c r="BG467" i="2"/>
  <c r="BF467" i="2"/>
  <c r="T467" i="2"/>
  <c r="R467" i="2"/>
  <c r="P467" i="2"/>
  <c r="BI458" i="2"/>
  <c r="BH458" i="2"/>
  <c r="BG458" i="2"/>
  <c r="BF458" i="2"/>
  <c r="T458" i="2"/>
  <c r="R458" i="2"/>
  <c r="P458" i="2"/>
  <c r="BI453" i="2"/>
  <c r="BH453" i="2"/>
  <c r="BG453" i="2"/>
  <c r="BF453" i="2"/>
  <c r="T453" i="2"/>
  <c r="R453" i="2"/>
  <c r="P453" i="2"/>
  <c r="BI444" i="2"/>
  <c r="BH444" i="2"/>
  <c r="BG444" i="2"/>
  <c r="BF444" i="2"/>
  <c r="T444" i="2"/>
  <c r="R444" i="2"/>
  <c r="P444" i="2"/>
  <c r="BI437" i="2"/>
  <c r="BH437" i="2"/>
  <c r="BG437" i="2"/>
  <c r="BF437" i="2"/>
  <c r="T437" i="2"/>
  <c r="R437" i="2"/>
  <c r="P437" i="2"/>
  <c r="BI433" i="2"/>
  <c r="BH433" i="2"/>
  <c r="BG433" i="2"/>
  <c r="BF433" i="2"/>
  <c r="T433" i="2"/>
  <c r="R433" i="2"/>
  <c r="P433" i="2"/>
  <c r="BI429" i="2"/>
  <c r="BH429" i="2"/>
  <c r="BG429" i="2"/>
  <c r="BF429" i="2"/>
  <c r="T429" i="2"/>
  <c r="R429" i="2"/>
  <c r="P429" i="2"/>
  <c r="BI425" i="2"/>
  <c r="BH425" i="2"/>
  <c r="BG425" i="2"/>
  <c r="BF425" i="2"/>
  <c r="T425" i="2"/>
  <c r="R425" i="2"/>
  <c r="P425" i="2"/>
  <c r="BI421" i="2"/>
  <c r="BH421" i="2"/>
  <c r="BG421" i="2"/>
  <c r="BF421" i="2"/>
  <c r="T421" i="2"/>
  <c r="R421" i="2"/>
  <c r="P421" i="2"/>
  <c r="BI417" i="2"/>
  <c r="BH417" i="2"/>
  <c r="BG417" i="2"/>
  <c r="BF417" i="2"/>
  <c r="T417" i="2"/>
  <c r="R417" i="2"/>
  <c r="P417" i="2"/>
  <c r="BI405" i="2"/>
  <c r="BH405" i="2"/>
  <c r="BG405" i="2"/>
  <c r="BF405" i="2"/>
  <c r="T405" i="2"/>
  <c r="R405" i="2"/>
  <c r="P405" i="2"/>
  <c r="BI384" i="2"/>
  <c r="BH384" i="2"/>
  <c r="BG384" i="2"/>
  <c r="BF384" i="2"/>
  <c r="T384" i="2"/>
  <c r="R384" i="2"/>
  <c r="P384" i="2"/>
  <c r="BI357" i="2"/>
  <c r="BH357" i="2"/>
  <c r="BG357" i="2"/>
  <c r="BF357" i="2"/>
  <c r="T357" i="2"/>
  <c r="R357" i="2"/>
  <c r="P357" i="2"/>
  <c r="BI348" i="2"/>
  <c r="BH348" i="2"/>
  <c r="BG348" i="2"/>
  <c r="BF348" i="2"/>
  <c r="T348" i="2"/>
  <c r="R348" i="2"/>
  <c r="P348" i="2"/>
  <c r="BI332" i="2"/>
  <c r="BH332" i="2"/>
  <c r="BG332" i="2"/>
  <c r="BF332" i="2"/>
  <c r="T332" i="2"/>
  <c r="R332" i="2"/>
  <c r="P332" i="2"/>
  <c r="BI324" i="2"/>
  <c r="BH324" i="2"/>
  <c r="BG324" i="2"/>
  <c r="BF324" i="2"/>
  <c r="T324" i="2"/>
  <c r="R324" i="2"/>
  <c r="P324" i="2"/>
  <c r="BI308" i="2"/>
  <c r="BH308" i="2"/>
  <c r="BG308" i="2"/>
  <c r="BF308" i="2"/>
  <c r="T308" i="2"/>
  <c r="R308" i="2"/>
  <c r="P308" i="2"/>
  <c r="BI282" i="2"/>
  <c r="BH282" i="2"/>
  <c r="BG282" i="2"/>
  <c r="BF282" i="2"/>
  <c r="T282" i="2"/>
  <c r="R282" i="2"/>
  <c r="P282" i="2"/>
  <c r="BI270" i="2"/>
  <c r="BH270" i="2"/>
  <c r="BG270" i="2"/>
  <c r="BF270" i="2"/>
  <c r="T270" i="2"/>
  <c r="R270" i="2"/>
  <c r="P270" i="2"/>
  <c r="BI225" i="2"/>
  <c r="BH225" i="2"/>
  <c r="BG225" i="2"/>
  <c r="BF225" i="2"/>
  <c r="T225" i="2"/>
  <c r="R225" i="2"/>
  <c r="P225" i="2"/>
  <c r="BI210" i="2"/>
  <c r="BH210" i="2"/>
  <c r="BG210" i="2"/>
  <c r="BF210" i="2"/>
  <c r="T210" i="2"/>
  <c r="R210" i="2"/>
  <c r="P210" i="2"/>
  <c r="BI207" i="2"/>
  <c r="BH207" i="2"/>
  <c r="BG207" i="2"/>
  <c r="BF207" i="2"/>
  <c r="T207" i="2"/>
  <c r="R207" i="2"/>
  <c r="P207" i="2"/>
  <c r="BI204" i="2"/>
  <c r="BH204" i="2"/>
  <c r="BG204" i="2"/>
  <c r="BF204" i="2"/>
  <c r="T204" i="2"/>
  <c r="R204" i="2"/>
  <c r="P204" i="2"/>
  <c r="BI158" i="2"/>
  <c r="BH158" i="2"/>
  <c r="BG158" i="2"/>
  <c r="BF158" i="2"/>
  <c r="T158" i="2"/>
  <c r="R158" i="2"/>
  <c r="P158" i="2"/>
  <c r="BI156" i="2"/>
  <c r="BH156" i="2"/>
  <c r="BG156" i="2"/>
  <c r="BF156" i="2"/>
  <c r="T156" i="2"/>
  <c r="R156" i="2"/>
  <c r="P156" i="2"/>
  <c r="BI152" i="2"/>
  <c r="BH152" i="2"/>
  <c r="BG152" i="2"/>
  <c r="BF152" i="2"/>
  <c r="T152" i="2"/>
  <c r="R152" i="2"/>
  <c r="P152" i="2"/>
  <c r="BI144" i="2"/>
  <c r="BH144" i="2"/>
  <c r="BG144" i="2"/>
  <c r="BF144" i="2"/>
  <c r="T144" i="2"/>
  <c r="R144" i="2"/>
  <c r="P144" i="2"/>
  <c r="BI99" i="2"/>
  <c r="BH99" i="2"/>
  <c r="BG99" i="2"/>
  <c r="BF99" i="2"/>
  <c r="T99" i="2"/>
  <c r="R99" i="2"/>
  <c r="P99" i="2"/>
  <c r="BI96" i="2"/>
  <c r="BH96" i="2"/>
  <c r="BG96" i="2"/>
  <c r="BF96" i="2"/>
  <c r="T96" i="2"/>
  <c r="R96" i="2"/>
  <c r="P96" i="2"/>
  <c r="BI92" i="2"/>
  <c r="BH92" i="2"/>
  <c r="BG92" i="2"/>
  <c r="BF92" i="2"/>
  <c r="T92" i="2"/>
  <c r="R92" i="2"/>
  <c r="P92" i="2"/>
  <c r="F85" i="2"/>
  <c r="F83" i="2"/>
  <c r="E81" i="2"/>
  <c r="F50" i="2"/>
  <c r="F48" i="2"/>
  <c r="E46" i="2"/>
  <c r="J22" i="2"/>
  <c r="E22" i="2"/>
  <c r="J51" i="2" s="1"/>
  <c r="J21" i="2"/>
  <c r="J19" i="2"/>
  <c r="E19" i="2"/>
  <c r="J85" i="2" s="1"/>
  <c r="J18" i="2"/>
  <c r="J16" i="2"/>
  <c r="E16" i="2"/>
  <c r="F86" i="2" s="1"/>
  <c r="J15" i="2"/>
  <c r="J10" i="2"/>
  <c r="J48" i="2" s="1"/>
  <c r="L50" i="1"/>
  <c r="AM50" i="1"/>
  <c r="AM49" i="1"/>
  <c r="L49" i="1"/>
  <c r="AM47" i="1"/>
  <c r="L47" i="1"/>
  <c r="L45" i="1"/>
  <c r="L44" i="1"/>
  <c r="J943" i="2"/>
  <c r="BK915" i="2"/>
  <c r="J783" i="2"/>
  <c r="J650" i="2"/>
  <c r="BK453" i="2"/>
  <c r="J144" i="2"/>
  <c r="BK923" i="2"/>
  <c r="BK783" i="2"/>
  <c r="J579" i="2"/>
  <c r="J204" i="2"/>
  <c r="BK960" i="2"/>
  <c r="BK927" i="2"/>
  <c r="BK875" i="2"/>
  <c r="BK697" i="2"/>
  <c r="J405" i="2"/>
  <c r="J883" i="2"/>
  <c r="BK756" i="2"/>
  <c r="J554" i="2"/>
  <c r="BK158" i="2"/>
  <c r="J91" i="3"/>
  <c r="J1040" i="2"/>
  <c r="J927" i="2"/>
  <c r="BK775" i="2"/>
  <c r="J691" i="2"/>
  <c r="J384" i="2"/>
  <c r="BK943" i="2"/>
  <c r="BK881" i="2"/>
  <c r="J766" i="2"/>
  <c r="J433" i="2"/>
  <c r="J1091" i="2"/>
  <c r="BK939" i="2"/>
  <c r="J891" i="2"/>
  <c r="BK747" i="2"/>
  <c r="J472" i="2"/>
  <c r="AS54" i="1"/>
  <c r="J417" i="2"/>
  <c r="BK1097" i="2"/>
  <c r="J945" i="2"/>
  <c r="J893" i="2"/>
  <c r="J760" i="2"/>
  <c r="J503" i="2"/>
  <c r="BK1169" i="2"/>
  <c r="J933" i="2"/>
  <c r="J877" i="2"/>
  <c r="J489" i="2"/>
  <c r="BK1172" i="2"/>
  <c r="BK945" i="2"/>
  <c r="J889" i="2"/>
  <c r="J721" i="2"/>
  <c r="J458" i="2"/>
  <c r="J99" i="2"/>
  <c r="BK869" i="2"/>
  <c r="BK666" i="2"/>
  <c r="J421" i="2"/>
  <c r="J1147" i="2"/>
  <c r="BK937" i="2"/>
  <c r="BK883" i="2"/>
  <c r="J681" i="2"/>
  <c r="BK489" i="2"/>
  <c r="J270" i="2"/>
  <c r="BK1040" i="2"/>
  <c r="J921" i="2"/>
  <c r="J867" i="2"/>
  <c r="J565" i="2"/>
  <c r="J92" i="2"/>
  <c r="J963" i="2"/>
  <c r="BK925" i="2"/>
  <c r="J871" i="2"/>
  <c r="J631" i="2"/>
  <c r="BK332" i="2"/>
  <c r="BK891" i="2"/>
  <c r="BK741" i="2"/>
  <c r="BK472" i="2"/>
  <c r="BK92" i="2"/>
  <c r="J956" i="2"/>
  <c r="J901" i="2"/>
  <c r="J747" i="2"/>
  <c r="BK535" i="2"/>
  <c r="J1086" i="2"/>
  <c r="J939" i="2"/>
  <c r="J873" i="2"/>
  <c r="J478" i="2"/>
  <c r="J1176" i="2"/>
  <c r="J973" i="2"/>
  <c r="BK895" i="2"/>
  <c r="J754" i="2"/>
  <c r="J584" i="2"/>
  <c r="J453" i="2"/>
  <c r="J96" i="2"/>
  <c r="BK771" i="2"/>
  <c r="BK641" i="2"/>
  <c r="BK348" i="2"/>
  <c r="J87" i="3"/>
  <c r="J976" i="2"/>
  <c r="J911" i="2"/>
  <c r="J865" i="2"/>
  <c r="BK588" i="2"/>
  <c r="J308" i="2"/>
  <c r="J991" i="2"/>
  <c r="J917" i="2"/>
  <c r="J821" i="2"/>
  <c r="BK568" i="2"/>
  <c r="BK1178" i="2"/>
  <c r="J966" i="2"/>
  <c r="J929" i="2"/>
  <c r="BK877" i="2"/>
  <c r="J572" i="2"/>
  <c r="J210" i="2"/>
  <c r="J718" i="2"/>
  <c r="BK543" i="2"/>
  <c r="BK270" i="2"/>
  <c r="J95" i="3"/>
  <c r="BK953" i="2"/>
  <c r="BK903" i="2"/>
  <c r="J771" i="2"/>
  <c r="J641" i="2"/>
  <c r="J324" i="2"/>
  <c r="BK951" i="2"/>
  <c r="J903" i="2"/>
  <c r="BK750" i="2"/>
  <c r="J444" i="2"/>
  <c r="BK1086" i="2"/>
  <c r="BK935" i="2"/>
  <c r="BK873" i="2"/>
  <c r="BK704" i="2"/>
  <c r="J526" i="2"/>
  <c r="BK308" i="2"/>
  <c r="J881" i="2"/>
  <c r="J711" i="2"/>
  <c r="BK444" i="2"/>
  <c r="BK99" i="2"/>
  <c r="J947" i="2"/>
  <c r="J909" i="2"/>
  <c r="J750" i="2"/>
  <c r="BK405" i="2"/>
  <c r="J1172" i="2"/>
  <c r="BK947" i="2"/>
  <c r="BK905" i="2"/>
  <c r="BK754" i="2"/>
  <c r="J429" i="2"/>
  <c r="BK1094" i="2"/>
  <c r="J941" i="2"/>
  <c r="BK893" i="2"/>
  <c r="BK711" i="2"/>
  <c r="BK421" i="2"/>
  <c r="BK144" i="2"/>
  <c r="J879" i="2"/>
  <c r="BK565" i="2"/>
  <c r="BK204" i="2"/>
  <c r="BK87" i="3"/>
  <c r="BK1176" i="2"/>
  <c r="J931" i="2"/>
  <c r="J869" i="2"/>
  <c r="J714" i="2"/>
  <c r="BK282" i="2"/>
  <c r="BK963" i="2"/>
  <c r="J915" i="2"/>
  <c r="BK758" i="2"/>
  <c r="J437" i="2"/>
  <c r="J1097" i="2"/>
  <c r="J949" i="2"/>
  <c r="BK909" i="2"/>
  <c r="BK806" i="2"/>
  <c r="BK503" i="2"/>
  <c r="BK156" i="2"/>
  <c r="BK871" i="2"/>
  <c r="J736" i="2"/>
  <c r="BK437" i="2"/>
  <c r="J99" i="3"/>
  <c r="BK949" i="2"/>
  <c r="J899" i="2"/>
  <c r="BK764" i="2"/>
  <c r="BK526" i="2"/>
  <c r="J207" i="2"/>
  <c r="BK966" i="2"/>
  <c r="J907" i="2"/>
  <c r="BK731" i="2"/>
  <c r="J225" i="2"/>
  <c r="BK976" i="2"/>
  <c r="BK899" i="2"/>
  <c r="BK714" i="2"/>
  <c r="BK425" i="2"/>
  <c r="J152" i="2"/>
  <c r="BK681" i="2"/>
  <c r="J467" i="2"/>
  <c r="BK95" i="3"/>
  <c r="J980" i="2"/>
  <c r="J923" i="2"/>
  <c r="BK821" i="2"/>
  <c r="BK579" i="2"/>
  <c r="BK225" i="2"/>
  <c r="J1037" i="2"/>
  <c r="J919" i="2"/>
  <c r="BK768" i="2"/>
  <c r="J425" i="2"/>
  <c r="J970" i="2"/>
  <c r="J897" i="2"/>
  <c r="BK760" i="2"/>
  <c r="J568" i="2"/>
  <c r="BK417" i="2"/>
  <c r="BK919" i="2"/>
  <c r="BK766" i="2"/>
  <c r="J535" i="2"/>
  <c r="BK91" i="3"/>
  <c r="J960" i="2"/>
  <c r="BK897" i="2"/>
  <c r="J768" i="2"/>
  <c r="BK592" i="2"/>
  <c r="J332" i="2"/>
  <c r="J935" i="2"/>
  <c r="J775" i="2"/>
  <c r="BK458" i="2"/>
  <c r="BK1147" i="2"/>
  <c r="J953" i="2"/>
  <c r="BK901" i="2"/>
  <c r="J756" i="2"/>
  <c r="J543" i="2"/>
  <c r="BK207" i="2"/>
  <c r="BK867" i="2"/>
  <c r="J704" i="2"/>
  <c r="BK433" i="2"/>
  <c r="BK99" i="3"/>
  <c r="BK991" i="2"/>
  <c r="BK889" i="2"/>
  <c r="BK762" i="2"/>
  <c r="BK584" i="2"/>
  <c r="BK357" i="2"/>
  <c r="BK988" i="2"/>
  <c r="J895" i="2"/>
  <c r="J741" i="2"/>
  <c r="BK324" i="2"/>
  <c r="J988" i="2"/>
  <c r="J937" i="2"/>
  <c r="BK887" i="2"/>
  <c r="BK725" i="2"/>
  <c r="BK554" i="2"/>
  <c r="J282" i="2"/>
  <c r="BK907" i="2"/>
  <c r="BK691" i="2"/>
  <c r="BK475" i="2"/>
  <c r="BK96" i="2"/>
  <c r="J1178" i="2"/>
  <c r="BK941" i="2"/>
  <c r="J887" i="2"/>
  <c r="J731" i="2"/>
  <c r="BK467" i="2"/>
  <c r="J1094" i="2"/>
  <c r="BK929" i="2"/>
  <c r="J875" i="2"/>
  <c r="J475" i="2"/>
  <c r="J1169" i="2"/>
  <c r="J951" i="2"/>
  <c r="BK921" i="2"/>
  <c r="J758" i="2"/>
  <c r="J666" i="2"/>
  <c r="BK384" i="2"/>
  <c r="J762" i="2"/>
  <c r="BK631" i="2"/>
  <c r="J156" i="2"/>
  <c r="BK1091" i="2"/>
  <c r="BK933" i="2"/>
  <c r="J885" i="2"/>
  <c r="J725" i="2"/>
  <c r="BK429" i="2"/>
  <c r="BK970" i="2"/>
  <c r="BK911" i="2"/>
  <c r="BK865" i="2"/>
  <c r="J697" i="2"/>
  <c r="BK152" i="2"/>
  <c r="BK956" i="2"/>
  <c r="BK913" i="2"/>
  <c r="BK743" i="2"/>
  <c r="J588" i="2"/>
  <c r="J158" i="2"/>
  <c r="J905" i="2"/>
  <c r="J743" i="2"/>
  <c r="J592" i="2"/>
  <c r="J348" i="2"/>
  <c r="BK1037" i="2"/>
  <c r="J925" i="2"/>
  <c r="J806" i="2"/>
  <c r="BK718" i="2"/>
  <c r="BK572" i="2"/>
  <c r="BK973" i="2"/>
  <c r="J913" i="2"/>
  <c r="BK879" i="2"/>
  <c r="BK721" i="2"/>
  <c r="BK210" i="2"/>
  <c r="BK980" i="2"/>
  <c r="BK931" i="2"/>
  <c r="BK885" i="2"/>
  <c r="BK736" i="2"/>
  <c r="BK478" i="2"/>
  <c r="BK917" i="2"/>
  <c r="J764" i="2"/>
  <c r="BK650" i="2"/>
  <c r="J357" i="2"/>
  <c r="P91" i="2" l="1"/>
  <c r="R404" i="2"/>
  <c r="P710" i="2"/>
  <c r="P740" i="2"/>
  <c r="T749" i="2"/>
  <c r="T774" i="2"/>
  <c r="T959" i="2"/>
  <c r="BK972" i="2"/>
  <c r="J972" i="2" s="1"/>
  <c r="J68" i="2" s="1"/>
  <c r="T979" i="2"/>
  <c r="T1146" i="2"/>
  <c r="T1175" i="2"/>
  <c r="T91" i="2"/>
  <c r="BK404" i="2"/>
  <c r="J404" i="2"/>
  <c r="J58" i="2" s="1"/>
  <c r="BK710" i="2"/>
  <c r="J710" i="2"/>
  <c r="J59" i="2"/>
  <c r="T740" i="2"/>
  <c r="R749" i="2"/>
  <c r="R774" i="2"/>
  <c r="R959" i="2"/>
  <c r="P979" i="2"/>
  <c r="BK1146" i="2"/>
  <c r="J1146" i="2"/>
  <c r="J70" i="2"/>
  <c r="BK1175" i="2"/>
  <c r="J1175" i="2"/>
  <c r="J71" i="2"/>
  <c r="R91" i="2"/>
  <c r="T404" i="2"/>
  <c r="T710" i="2"/>
  <c r="BK740" i="2"/>
  <c r="J740" i="2"/>
  <c r="J62" i="2" s="1"/>
  <c r="P749" i="2"/>
  <c r="BK774" i="2"/>
  <c r="J774" i="2"/>
  <c r="J65" i="2" s="1"/>
  <c r="BK959" i="2"/>
  <c r="J959" i="2"/>
  <c r="J66" i="2"/>
  <c r="R979" i="2"/>
  <c r="R1146" i="2"/>
  <c r="R1175" i="2"/>
  <c r="BK91" i="2"/>
  <c r="J91" i="2" s="1"/>
  <c r="J57" i="2" s="1"/>
  <c r="P404" i="2"/>
  <c r="R710" i="2"/>
  <c r="R740" i="2"/>
  <c r="BK749" i="2"/>
  <c r="J749" i="2"/>
  <c r="J64" i="2"/>
  <c r="P774" i="2"/>
  <c r="P959" i="2"/>
  <c r="P972" i="2"/>
  <c r="R972" i="2"/>
  <c r="T972" i="2"/>
  <c r="BK979" i="2"/>
  <c r="J979" i="2"/>
  <c r="J69" i="2"/>
  <c r="P1146" i="2"/>
  <c r="P1175" i="2"/>
  <c r="BK735" i="2"/>
  <c r="J735" i="2"/>
  <c r="J60" i="2" s="1"/>
  <c r="BK86" i="3"/>
  <c r="BK90" i="3"/>
  <c r="J90" i="3"/>
  <c r="J62" i="3" s="1"/>
  <c r="BK746" i="2"/>
  <c r="J746" i="2"/>
  <c r="J63" i="2"/>
  <c r="BK969" i="2"/>
  <c r="J969" i="2"/>
  <c r="J67" i="2"/>
  <c r="BK98" i="3"/>
  <c r="J98" i="3" s="1"/>
  <c r="J64" i="3" s="1"/>
  <c r="BK94" i="3"/>
  <c r="J94" i="3"/>
  <c r="J63" i="3" s="1"/>
  <c r="E48" i="3"/>
  <c r="J52" i="3"/>
  <c r="F55" i="3"/>
  <c r="BE95" i="3"/>
  <c r="J54" i="3"/>
  <c r="BE87" i="3"/>
  <c r="BE91" i="3"/>
  <c r="BE99" i="3"/>
  <c r="J55" i="3"/>
  <c r="F51" i="2"/>
  <c r="J83" i="2"/>
  <c r="J86" i="2"/>
  <c r="BE210" i="2"/>
  <c r="BE308" i="2"/>
  <c r="BE324" i="2"/>
  <c r="BE332" i="2"/>
  <c r="BE357" i="2"/>
  <c r="BE425" i="2"/>
  <c r="BE478" i="2"/>
  <c r="BE489" i="2"/>
  <c r="BE503" i="2"/>
  <c r="BE568" i="2"/>
  <c r="BE579" i="2"/>
  <c r="BE584" i="2"/>
  <c r="BE641" i="2"/>
  <c r="BE650" i="2"/>
  <c r="BE747" i="2"/>
  <c r="BE750" i="2"/>
  <c r="BE758" i="2"/>
  <c r="BE806" i="2"/>
  <c r="BE875" i="2"/>
  <c r="BE893" i="2"/>
  <c r="BE895" i="2"/>
  <c r="BE897" i="2"/>
  <c r="BE901" i="2"/>
  <c r="BE909" i="2"/>
  <c r="BE921" i="2"/>
  <c r="BE92" i="2"/>
  <c r="BE225" i="2"/>
  <c r="BE429" i="2"/>
  <c r="BE437" i="2"/>
  <c r="BE475" i="2"/>
  <c r="BE526" i="2"/>
  <c r="BE572" i="2"/>
  <c r="BE631" i="2"/>
  <c r="BE718" i="2"/>
  <c r="BE731" i="2"/>
  <c r="BE760" i="2"/>
  <c r="BE764" i="2"/>
  <c r="BE768" i="2"/>
  <c r="BE771" i="2"/>
  <c r="BE775" i="2"/>
  <c r="BE783" i="2"/>
  <c r="BE821" i="2"/>
  <c r="BE865" i="2"/>
  <c r="BE881" i="2"/>
  <c r="BE903" i="2"/>
  <c r="BE905" i="2"/>
  <c r="BE913" i="2"/>
  <c r="BE915" i="2"/>
  <c r="BE917" i="2"/>
  <c r="BE923" i="2"/>
  <c r="BE929" i="2"/>
  <c r="BE933" i="2"/>
  <c r="BE937" i="2"/>
  <c r="BE939" i="2"/>
  <c r="BE949" i="2"/>
  <c r="BE953" i="2"/>
  <c r="BE963" i="2"/>
  <c r="BE991" i="2"/>
  <c r="BE1040" i="2"/>
  <c r="BE1091" i="2"/>
  <c r="BE1094" i="2"/>
  <c r="BE1147" i="2"/>
  <c r="BE1169" i="2"/>
  <c r="BE1178" i="2"/>
  <c r="J50" i="2"/>
  <c r="BE99" i="2"/>
  <c r="BE144" i="2"/>
  <c r="BE156" i="2"/>
  <c r="BE204" i="2"/>
  <c r="BE270" i="2"/>
  <c r="BE282" i="2"/>
  <c r="BE348" i="2"/>
  <c r="BE384" i="2"/>
  <c r="BE405" i="2"/>
  <c r="BE444" i="2"/>
  <c r="BE467" i="2"/>
  <c r="BE535" i="2"/>
  <c r="BE543" i="2"/>
  <c r="BE588" i="2"/>
  <c r="BE592" i="2"/>
  <c r="BE697" i="2"/>
  <c r="BE704" i="2"/>
  <c r="BE711" i="2"/>
  <c r="BE714" i="2"/>
  <c r="BE736" i="2"/>
  <c r="BE743" i="2"/>
  <c r="BE762" i="2"/>
  <c r="BE869" i="2"/>
  <c r="BE883" i="2"/>
  <c r="BE885" i="2"/>
  <c r="BE887" i="2"/>
  <c r="BE889" i="2"/>
  <c r="BE891" i="2"/>
  <c r="BE899" i="2"/>
  <c r="BE925" i="2"/>
  <c r="BE927" i="2"/>
  <c r="BE941" i="2"/>
  <c r="BE956" i="2"/>
  <c r="BE960" i="2"/>
  <c r="BE966" i="2"/>
  <c r="BE976" i="2"/>
  <c r="BE980" i="2"/>
  <c r="BE1037" i="2"/>
  <c r="BE1097" i="2"/>
  <c r="BE1176" i="2"/>
  <c r="BE96" i="2"/>
  <c r="BE152" i="2"/>
  <c r="BE158" i="2"/>
  <c r="BE207" i="2"/>
  <c r="BE417" i="2"/>
  <c r="BE421" i="2"/>
  <c r="BE433" i="2"/>
  <c r="BE453" i="2"/>
  <c r="BE458" i="2"/>
  <c r="BE472" i="2"/>
  <c r="BE554" i="2"/>
  <c r="BE565" i="2"/>
  <c r="BE666" i="2"/>
  <c r="BE681" i="2"/>
  <c r="BE691" i="2"/>
  <c r="BE721" i="2"/>
  <c r="BE725" i="2"/>
  <c r="BE741" i="2"/>
  <c r="BE754" i="2"/>
  <c r="BE756" i="2"/>
  <c r="BE766" i="2"/>
  <c r="BE867" i="2"/>
  <c r="BE871" i="2"/>
  <c r="BE873" i="2"/>
  <c r="BE877" i="2"/>
  <c r="BE879" i="2"/>
  <c r="BE907" i="2"/>
  <c r="BE911" i="2"/>
  <c r="BE919" i="2"/>
  <c r="BE931" i="2"/>
  <c r="BE935" i="2"/>
  <c r="BE943" i="2"/>
  <c r="BE945" i="2"/>
  <c r="BE947" i="2"/>
  <c r="BE951" i="2"/>
  <c r="BE970" i="2"/>
  <c r="BE973" i="2"/>
  <c r="BE988" i="2"/>
  <c r="BE1086" i="2"/>
  <c r="BE1172" i="2"/>
  <c r="J34" i="3"/>
  <c r="AW56" i="1"/>
  <c r="F34" i="2"/>
  <c r="BC55" i="1"/>
  <c r="F35" i="3"/>
  <c r="BB56" i="1"/>
  <c r="F36" i="3"/>
  <c r="BC56" i="1"/>
  <c r="J32" i="2"/>
  <c r="AW55" i="1"/>
  <c r="F37" i="3"/>
  <c r="BD56" i="1"/>
  <c r="F32" i="2"/>
  <c r="BA55" i="1"/>
  <c r="F35" i="2"/>
  <c r="BD55" i="1"/>
  <c r="F33" i="2"/>
  <c r="BB55" i="1"/>
  <c r="F34" i="3"/>
  <c r="BA56" i="1"/>
  <c r="T739" i="2" l="1"/>
  <c r="P739" i="2"/>
  <c r="R739" i="2"/>
  <c r="BK85" i="3"/>
  <c r="BK84" i="3" s="1"/>
  <c r="J84" i="3" s="1"/>
  <c r="J59" i="3" s="1"/>
  <c r="R90" i="2"/>
  <c r="R89" i="2" s="1"/>
  <c r="T90" i="2"/>
  <c r="T89" i="2"/>
  <c r="P90" i="2"/>
  <c r="P89" i="2" s="1"/>
  <c r="AU55" i="1" s="1"/>
  <c r="AU54" i="1" s="1"/>
  <c r="BK90" i="2"/>
  <c r="J90" i="2"/>
  <c r="J56" i="2" s="1"/>
  <c r="J86" i="3"/>
  <c r="J61" i="3"/>
  <c r="BK739" i="2"/>
  <c r="J739" i="2" s="1"/>
  <c r="J61" i="2" s="1"/>
  <c r="F31" i="2"/>
  <c r="AZ55" i="1"/>
  <c r="BC54" i="1"/>
  <c r="W32" i="1"/>
  <c r="F33" i="3"/>
  <c r="AZ56" i="1" s="1"/>
  <c r="J31" i="2"/>
  <c r="AV55" i="1"/>
  <c r="AT55" i="1"/>
  <c r="BD54" i="1"/>
  <c r="W33" i="1"/>
  <c r="BA54" i="1"/>
  <c r="AW54" i="1"/>
  <c r="AK30" i="1" s="1"/>
  <c r="BB54" i="1"/>
  <c r="W31" i="1"/>
  <c r="J33" i="3"/>
  <c r="AV56" i="1" s="1"/>
  <c r="AT56" i="1" s="1"/>
  <c r="BK89" i="2" l="1"/>
  <c r="J89" i="2"/>
  <c r="J85" i="3"/>
  <c r="J60" i="3"/>
  <c r="J30" i="3"/>
  <c r="AG56" i="1"/>
  <c r="AZ54" i="1"/>
  <c r="AV54" i="1"/>
  <c r="AK29" i="1" s="1"/>
  <c r="W30" i="1"/>
  <c r="J28" i="2"/>
  <c r="AG55" i="1"/>
  <c r="AX54" i="1"/>
  <c r="AY54" i="1"/>
  <c r="J37" i="2" l="1"/>
  <c r="J39" i="3"/>
  <c r="J55" i="2"/>
  <c r="AN55" i="1"/>
  <c r="AN56" i="1"/>
  <c r="AG54" i="1"/>
  <c r="AK26" i="1"/>
  <c r="AT54" i="1"/>
  <c r="W29" i="1"/>
  <c r="AN54" i="1" l="1"/>
  <c r="AK35" i="1"/>
</calcChain>
</file>

<file path=xl/sharedStrings.xml><?xml version="1.0" encoding="utf-8"?>
<sst xmlns="http://schemas.openxmlformats.org/spreadsheetml/2006/main" count="10554" uniqueCount="1590">
  <si>
    <t>Export Komplet</t>
  </si>
  <si>
    <t>VZ</t>
  </si>
  <si>
    <t>2.0</t>
  </si>
  <si>
    <t>ZAMOK</t>
  </si>
  <si>
    <t>False</t>
  </si>
  <si>
    <t>{47635e19-b107-4ff7-b65f-9fa85406e022}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</si>
  <si>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</si>
  <si>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</si>
  <si>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</si>
  <si>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</si>
  <si>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</si>
  <si>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</si>
  <si>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</si>
  <si>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</si>
  <si>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1-163-18d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</si>
  <si>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</si>
  <si>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</si>
  <si>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Výměna výplní otvorů v obvodovém plášti MŠ Ovčí Hájek</t>
  </si>
  <si>
    <t>KSO:</t>
  </si>
  <si>
    <t>801 31</t>
  </si>
  <si>
    <t>CC-CZ:</t>
  </si>
  <si>
    <t/>
  </si>
  <si>
    <t>Místo:</t>
  </si>
  <si>
    <t>Ovčí Hájek 2177/8, Praha 5 - Stodůlky</t>
  </si>
  <si>
    <t>Datum:</t>
  </si>
  <si>
    <t>25. 4. 2022</t>
  </si>
  <si>
    <t>CZ-CPV:</t>
  </si>
  <si>
    <t>45214100-1</t>
  </si>
  <si>
    <t>Zadavatel:</t>
  </si>
  <si>
    <t>IČ:</t>
  </si>
  <si>
    <t>Městská část Praha 13,Sluneční nám.2580/13,Praha 5</t>
  </si>
  <si>
    <t>DIČ:</t>
  </si>
  <si>
    <t>Uchazeč:</t>
  </si>
  <si>
    <t>Vyplň údaj</t>
  </si>
  <si>
    <t>Projektant:</t>
  </si>
  <si>
    <t xml:space="preserve"> 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</si>
  <si>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</si>
  <si>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</si>
  <si>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</si>
  <si>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</si>
  <si>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</si>
  <si>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</si>
  <si>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</si>
  <si>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</si>
  <si>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</si>
  <si>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</si>
  <si>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</si>
  <si>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</si>
  <si>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</si>
  <si>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</si>
  <si>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</si>
  <si>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</si>
  <si>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</si>
  <si>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</si>
  <si>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</si>
  <si>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</si>
  <si>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</si>
  <si>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</si>
  <si>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</si>
  <si>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</si>
  <si>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</si>
  <si>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</si>
  <si>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</si>
  <si>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</si>
  <si>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</si>
  <si>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</si>
  <si>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</si>
  <si>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</si>
  <si>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</si>
  <si>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</si>
  <si>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</si>
  <si>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</si>
  <si>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</si>
  <si>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</si>
  <si>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</si>
  <si>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</si>
  <si>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</si>
  <si>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</si>
  <si>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</si>
  <si>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</si>
  <si>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</si>
  <si>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VRN</t>
  </si>
  <si>
    <t>Vedlejší rozpočtové náklady</t>
  </si>
  <si>
    <t>{1362c826-cebe-4266-b054-93e1bef4667e}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</si>
  <si>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</si>
  <si>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</si>
  <si>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</si>
  <si>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</si>
  <si>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</si>
  <si>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</si>
  <si>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</si>
  <si>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</si>
  <si>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</si>
  <si>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</si>
  <si>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</si>
  <si>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</si>
  <si>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712 - Povlakové krytiny</t>
  </si>
  <si>
    <t xml:space="preserve">    742 - Elektroinstalace - slaboproud</t>
  </si>
  <si>
    <t xml:space="preserve">    764 - Konstrukce klempířské</t>
  </si>
  <si>
    <t xml:space="preserve">    766 - Konstrukce truhlářské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</si>
  <si>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</si>
  <si>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</si>
  <si>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</si>
  <si>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784 - Dokončovací práce - malby a tapety</t>
  </si>
  <si>
    <t xml:space="preserve">    786 - Dokončovací práce - čalounické úpravy</t>
  </si>
  <si>
    <t>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</si>
  <si>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</si>
  <si>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</si>
  <si>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</si>
  <si>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</si>
  <si>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</si>
  <si>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</si>
  <si>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</si>
  <si>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</si>
  <si>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</si>
  <si>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</si>
  <si>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</si>
  <si>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</si>
  <si>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</si>
  <si>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</si>
  <si>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</si>
  <si>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</si>
  <si>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</si>
  <si>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</si>
  <si>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</si>
  <si>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619455101R</t>
  </si>
  <si>
    <t>Vyrovnání a začištění stávajícího podkladu pro výměnu vnitřních parapetů š do 150 mm</t>
  </si>
  <si>
    <t>m</t>
  </si>
  <si>
    <t>4</t>
  </si>
  <si>
    <t>565191009</t>
  </si>
  <si>
    <t>PP</t>
  </si>
  <si>
    <t>VV</t>
  </si>
  <si>
    <t>"celk.plocha"140+2,4</t>
  </si>
  <si>
    <t>Součet</t>
  </si>
  <si>
    <t>619455102R</t>
  </si>
  <si>
    <t>Vyrovnání a začištění stávajícího podkladu pro výměnu vnitřních parapetů š do 300 mm</t>
  </si>
  <si>
    <t>-960420382</t>
  </si>
  <si>
    <t>"celk.plocha"33,6</t>
  </si>
  <si>
    <t>3</t>
  </si>
  <si>
    <t>619995001</t>
  </si>
  <si>
    <t>Začištění omítek kolem oken, dveří, podlah nebo obkladů</t>
  </si>
  <si>
    <t>CS ÚRS 2022 01</t>
  </si>
  <si>
    <t>-216558038</t>
  </si>
  <si>
    <t>Začištění omítek (s dodáním hmot) kolem oken, dveří, podlah, obkladů apod.</t>
  </si>
  <si>
    <t>Online PSC</t>
  </si>
  <si>
    <t>https://podminky.urs.cz/item/CS_URS_2022_01/619995001</t>
  </si>
  <si>
    <t>"VO1"(1,6*2+2,1)*28</t>
  </si>
  <si>
    <t>"VO1*"(1,6*2+2,1)*2</t>
  </si>
  <si>
    <t>"VO2"(2,2*2+5,1)</t>
  </si>
  <si>
    <t>"VO2*"(2,4*2+5,1)</t>
  </si>
  <si>
    <t>"VO3"(2,2*2+5,1)</t>
  </si>
  <si>
    <t>"VO3*"(2,4*2+5,1)</t>
  </si>
  <si>
    <t>"VO4"(1,6*2+0,6)*4</t>
  </si>
  <si>
    <t>"VO5"(2*2+0,9)*2</t>
  </si>
  <si>
    <t>"VO6"(2*2+0,9)*2</t>
  </si>
  <si>
    <t>"VO7"(1,5*2+1,2)*8</t>
  </si>
  <si>
    <t>"VO7*"(1,5*2+1,2)*2</t>
  </si>
  <si>
    <t>"VO8"(1,5*2+1,2)*4</t>
  </si>
  <si>
    <t>"VO9"(0,9*2+1,2)*2</t>
  </si>
  <si>
    <t>"VO9*"(0,9*2+1,2)*2</t>
  </si>
  <si>
    <t>"VO10"(1,6*2+2,4)*4</t>
  </si>
  <si>
    <t>"VO11"(1,6*2+1,8)*4</t>
  </si>
  <si>
    <t>"VO12"(1,6*4+2,1)*4</t>
  </si>
  <si>
    <t>"VO13"(1,6*2+0,9)</t>
  </si>
  <si>
    <t>"VO14"(1,6*2+0,9)</t>
  </si>
  <si>
    <t>"VO15"(2,25*2+3,35)</t>
  </si>
  <si>
    <t>"VO16"(2,25*2+3,35)</t>
  </si>
  <si>
    <t>"VO17"(1,5*2+1,2)*5</t>
  </si>
  <si>
    <t>"VO18"(1,5*2+1,2)*5</t>
  </si>
  <si>
    <t>"VO19"(2,48*2+1,2)</t>
  </si>
  <si>
    <t>"VO20"(2,48*2+1,2)</t>
  </si>
  <si>
    <t>"VO21"(1,6*2+1,8)</t>
  </si>
  <si>
    <t>"VO22"(1,6*2+2,4)</t>
  </si>
  <si>
    <t>"VO23"(1,6*2+2,1)</t>
  </si>
  <si>
    <t>"VO24"(1,6*2+1,2)</t>
  </si>
  <si>
    <t>"VO25"(1,6*2+1,2)</t>
  </si>
  <si>
    <t>"VO26"(2,35*2+1,78)</t>
  </si>
  <si>
    <t>"VO27"(1,6*2+2,4)*2</t>
  </si>
  <si>
    <t>"VO28"(2,4*2+2,06)</t>
  </si>
  <si>
    <t>"VO29"(1,6*2+1,2)</t>
  </si>
  <si>
    <t>"VO30"(1,6*2+1,2)</t>
  </si>
  <si>
    <t>"VO31"(2,05*2+1,05)</t>
  </si>
  <si>
    <t>"VO32"(1,6*2+1,2)*2</t>
  </si>
  <si>
    <t>"VO33"(0,9*2+1,2)*2</t>
  </si>
  <si>
    <t>"VO34"(0,9*2+1,2)*2</t>
  </si>
  <si>
    <t>"VO35"(2,4*2+2,1)</t>
  </si>
  <si>
    <t>"VO36"(2,4*2+2,1)</t>
  </si>
  <si>
    <t>619996117</t>
  </si>
  <si>
    <t>Ochrana podlahy obedněním z OSB desek</t>
  </si>
  <si>
    <t>m2</t>
  </si>
  <si>
    <t>1358713881</t>
  </si>
  <si>
    <t>Ochrana stavebních konstrukcí a samostatných prvků včetně pozdějšího odstranění obedněním z OSB desek podlahy</t>
  </si>
  <si>
    <t>https://podminky.urs.cz/item/CS_URS_2022_01/619996117</t>
  </si>
  <si>
    <t>"střecha nižší části budov pod vyměněným oknem"12</t>
  </si>
  <si>
    <t>"dlažba ramp pod lešení"3</t>
  </si>
  <si>
    <t>Mezisoučet</t>
  </si>
  <si>
    <t>"vnitřní prostory 2NP dotčené dopravou materiálu a sutí  pro výměnu oken lodžií"(30*2)</t>
  </si>
  <si>
    <t>5</t>
  </si>
  <si>
    <t>619996145</t>
  </si>
  <si>
    <t>Ochrana konstrukcí nebo samostatných prvků obalením geotextilií</t>
  </si>
  <si>
    <t>-158034164</t>
  </si>
  <si>
    <t>Ochrana stavebních konstrukcí a samostatných prvků včetně pozdějšího odstranění obalením geotextilií samostatných konstrukcí a prvků</t>
  </si>
  <si>
    <t>https://podminky.urs.cz/item/CS_URS_2022_01/619996145</t>
  </si>
  <si>
    <t>"podlahy pod desky vnitřní prostory 2NP dotčené dopravou materiálu a sutí  pro výměnu oken lodžií"(30*2)</t>
  </si>
  <si>
    <t>619996151R</t>
  </si>
  <si>
    <t>Ochrana ponechaných konstrukcí nebo samostatných prvků  včetně pozdějšího odstranění obalením geotextilií, nebo fólií  (např.zábradlí,topná tělesa,zákryty topných těles,zásobík TUV,WC pod okny apod.)</t>
  </si>
  <si>
    <t>soubor</t>
  </si>
  <si>
    <t>1161745463</t>
  </si>
  <si>
    <t>Ochrana ponechaných konstrukcí nebo samostatných prvků včetně pozdějšího odstranění obalením geotextilií, nebo fólií (např.zábradlí,topná tělesa,zákryty topných těles,zásobík TUV,WC pod okny apod.)</t>
  </si>
  <si>
    <t>7</t>
  </si>
  <si>
    <t>622143004</t>
  </si>
  <si>
    <t>Montáž omítkových samolepících začišťovacích profilů pro spojení s okenním rámem</t>
  </si>
  <si>
    <t>58119643</t>
  </si>
  <si>
    <t>Montáž omítkových profilů plastových, pozinkovaných nebo dřevěných upevněných vtlačením do podkladní vrstvy nebo přibitím začišťovacích samolepících pro vytvoření dilatujícího spoje s okenním rámem</t>
  </si>
  <si>
    <t>https://podminky.urs.cz/item/CS_URS_2022_01/622143004</t>
  </si>
  <si>
    <t>"VO15"3,35+2,5*2</t>
  </si>
  <si>
    <t>"VO16 "3,35+2,5*2</t>
  </si>
  <si>
    <t>556,81*2 'Přepočtené koeficientem množství</t>
  </si>
  <si>
    <t>8</t>
  </si>
  <si>
    <t>M</t>
  </si>
  <si>
    <t>59051516</t>
  </si>
  <si>
    <t>profil začišťovací PVC pro ostění vnitřních omítek</t>
  </si>
  <si>
    <t>-8891457</t>
  </si>
  <si>
    <t>556,81*1,05 'Přepočtené koeficientem množství</t>
  </si>
  <si>
    <t>9</t>
  </si>
  <si>
    <t>28342205</t>
  </si>
  <si>
    <t>profil začišťovací PVC 6mm s výztužnou tkaninou pro ostění ETICS</t>
  </si>
  <si>
    <t>-1880840079</t>
  </si>
  <si>
    <t>10</t>
  </si>
  <si>
    <t>622215101</t>
  </si>
  <si>
    <t>Oprava kontaktního zateplení stěn z polystyrenových desek tl do 40 mm pl do 0,1 m2</t>
  </si>
  <si>
    <t>kus</t>
  </si>
  <si>
    <t>-1644180455</t>
  </si>
  <si>
    <t>Oprava kontaktního zateplení z polystyrenových desek jednotlivých malých ploch tloušťky do 40 mm stěn, plochy jednotlivě do 0,1 m2</t>
  </si>
  <si>
    <t>https://podminky.urs.cz/item/CS_URS_2022_01/622215101</t>
  </si>
  <si>
    <t>"nadpraží VO4"4</t>
  </si>
  <si>
    <t>"ostění VO9"2*2</t>
  </si>
  <si>
    <t>"ostění VO9*"2*2</t>
  </si>
  <si>
    <t>"nadpraží VO13"1</t>
  </si>
  <si>
    <t>"nadpraží VO14"1</t>
  </si>
  <si>
    <t>"ostění dveří pod oknem VO26"1</t>
  </si>
  <si>
    <t>"ostění dveří pod oknem VO28"1</t>
  </si>
  <si>
    <t>"ostění VO33"2*2</t>
  </si>
  <si>
    <t>"ostění VO34"2*2</t>
  </si>
  <si>
    <t>"ostění dveří pod oknem VO35"1</t>
  </si>
  <si>
    <t>"ostění dveří pod oknem VO36"1</t>
  </si>
  <si>
    <t>11</t>
  </si>
  <si>
    <t>622215102</t>
  </si>
  <si>
    <t>Oprava kontaktního zateplení stěn z polystyrenových desek tl do 40 mm pl přes 0,1 do 0,25 m2</t>
  </si>
  <si>
    <t>1527876623</t>
  </si>
  <si>
    <t>Oprava kontaktního zateplení z polystyrenových desek jednotlivých malých ploch tloušťky do 40 mm stěn, plochy jednotlivě přes 0,1 do 0,25 m2</t>
  </si>
  <si>
    <t>https://podminky.urs.cz/item/CS_URS_2022_01/622215102</t>
  </si>
  <si>
    <t>"ostění a nadpraží VO1"28*3</t>
  </si>
  <si>
    <t>"ostění a nadpraží VO1*"2*3</t>
  </si>
  <si>
    <t>"ostění VO2"2</t>
  </si>
  <si>
    <t>"ostění VO3"2</t>
  </si>
  <si>
    <t>"ostění VO3*"2</t>
  </si>
  <si>
    <t>"ostění VO4"4*2</t>
  </si>
  <si>
    <t>"ostění a nadpraží VO5"2*3</t>
  </si>
  <si>
    <t>"ostění a nadpraží VO6"2*3</t>
  </si>
  <si>
    <t>"ostění a nadpraží VO7"8*3</t>
  </si>
  <si>
    <t>"ostění a nadpraží VO7*"2*3</t>
  </si>
  <si>
    <t>"ostění a nadpraží VO8"4*3</t>
  </si>
  <si>
    <t>"nadpraží VO9"2</t>
  </si>
  <si>
    <t>"nadpraží VO9*"2</t>
  </si>
  <si>
    <t>"ostění a nadpraží VO10"4*3</t>
  </si>
  <si>
    <t>"ostění a nadpraží VO11"4*3</t>
  </si>
  <si>
    <t>"ostění a nadpraží VO12"4*3</t>
  </si>
  <si>
    <t>"ostění VO13"2</t>
  </si>
  <si>
    <t>"ostění VO14"2</t>
  </si>
  <si>
    <t>"ostění VO15"4</t>
  </si>
  <si>
    <t>"ostění VO16"4</t>
  </si>
  <si>
    <t>"ostění a nadpraží VO17"5*3</t>
  </si>
  <si>
    <t>"ostění a nadpraží VO18"5*3</t>
  </si>
  <si>
    <t>"nadpraží VO19"1</t>
  </si>
  <si>
    <t>"nadpraží VO20"1</t>
  </si>
  <si>
    <t>"ostění a nadpraží VO21"1*3</t>
  </si>
  <si>
    <t>"ostění a nadpraží VO22"1*3</t>
  </si>
  <si>
    <t>"ostění a nadpraží VO23"1*3</t>
  </si>
  <si>
    <t>"ostění a nadpraží VO24"1*3</t>
  </si>
  <si>
    <t>"ostění a nadpraží VO25"1*3</t>
  </si>
  <si>
    <t>"ostění a nadpraží VO26"1*3</t>
  </si>
  <si>
    <t>"ostění a nadpraží VO27"2*3</t>
  </si>
  <si>
    <t>"ostění a nadpraží VO28"1*3</t>
  </si>
  <si>
    <t>"ostění a nadpraží VO29"1*3</t>
  </si>
  <si>
    <t>"ostění a nadpraží VO30"1*3</t>
  </si>
  <si>
    <t>"ostění a nadpraží VO31"1*3</t>
  </si>
  <si>
    <t>"ostění a nadpraží VO32"2*3</t>
  </si>
  <si>
    <t>"nadpraží VO33"2</t>
  </si>
  <si>
    <t>"nadpraží VO34"2</t>
  </si>
  <si>
    <t>"ostění a nadpraží VO35"1*3</t>
  </si>
  <si>
    <t>"ostění a nadpraží VO36"1*3</t>
  </si>
  <si>
    <t>12</t>
  </si>
  <si>
    <t>622215103</t>
  </si>
  <si>
    <t>Oprava kontaktního zateplení stěn z polystyrenových desek tl do 40 mm pl přes 0,25 do 0,5 m2</t>
  </si>
  <si>
    <t>-1661201591</t>
  </si>
  <si>
    <t>Oprava kontaktního zateplení z polystyrenových desek jednotlivých malých ploch tloušťky do 40 mm stěn, plochy jednotlivě přes 0,25 do 0,5 m2</t>
  </si>
  <si>
    <t>https://podminky.urs.cz/item/CS_URS_2022_01/622215103</t>
  </si>
  <si>
    <t>"nadpraží VO2"1</t>
  </si>
  <si>
    <t>"nadpraží VO2*"1</t>
  </si>
  <si>
    <t>"nadpraží VO3"1</t>
  </si>
  <si>
    <t>"nadpraží VO3*"1</t>
  </si>
  <si>
    <t>"nadpraží VO15"1</t>
  </si>
  <si>
    <t>"nadpraží VO16"1</t>
  </si>
  <si>
    <t>"ostění VO19"2</t>
  </si>
  <si>
    <t>"ostění VO20"2</t>
  </si>
  <si>
    <t>13</t>
  </si>
  <si>
    <t>622235102R</t>
  </si>
  <si>
    <t>Oprava kontaktního zateplení stěn z extrudovaných polystyrenových desek tloušťky do 40 mm plochy do 0,25m2</t>
  </si>
  <si>
    <t>-31785716</t>
  </si>
  <si>
    <t>Oprava kontaktního zateplení z extrudovaných polystyrenových desek jednotlivých malých ploch tloušťky do 40 mm stěn, plochy jednotlivě přes 0,1 do 0,25 m2</t>
  </si>
  <si>
    <t>"parapet"</t>
  </si>
  <si>
    <t>"balk.dveře VO2*"1</t>
  </si>
  <si>
    <t>"balk.dveře VO3*"1</t>
  </si>
  <si>
    <t>"VO4"4</t>
  </si>
  <si>
    <t>"VO9"2</t>
  </si>
  <si>
    <t>"VO9*"2</t>
  </si>
  <si>
    <t>"VO13"1</t>
  </si>
  <si>
    <t>"VO14"1</t>
  </si>
  <si>
    <t>"VO15"2</t>
  </si>
  <si>
    <t>"VO16"2</t>
  </si>
  <si>
    <t>"VO17"5</t>
  </si>
  <si>
    <t>"VO18"5</t>
  </si>
  <si>
    <t>"VO24"1</t>
  </si>
  <si>
    <t>"VO25"1</t>
  </si>
  <si>
    <t>"VO26"1</t>
  </si>
  <si>
    <t>"VO28"1</t>
  </si>
  <si>
    <t>"VO29"1</t>
  </si>
  <si>
    <t>"VO30"1</t>
  </si>
  <si>
    <t>"VO32"2</t>
  </si>
  <si>
    <t>"VO33"2</t>
  </si>
  <si>
    <t>"VO34"2</t>
  </si>
  <si>
    <t>"VO35"1</t>
  </si>
  <si>
    <t>"VO36"1</t>
  </si>
  <si>
    <t>14</t>
  </si>
  <si>
    <t>622235103R</t>
  </si>
  <si>
    <t>Oprava kontaktního zateplení stěn z extrudovaných polystyrenových desek tloušťky do 40 mm plochy do 0,5m2</t>
  </si>
  <si>
    <t>-2132803802</t>
  </si>
  <si>
    <t>Oprava kontaktního zateplení z extrudovaných polystyrenových desek jednotlivých malých ploch tloušťky do 40 mm stěn, plochy jednotlivě přes 0,25 do 0,5 m2</t>
  </si>
  <si>
    <t>" VO1"28</t>
  </si>
  <si>
    <t>" VO1*"2</t>
  </si>
  <si>
    <t>"VO7"8</t>
  </si>
  <si>
    <t>"VO7*"2</t>
  </si>
  <si>
    <t>"VO8"4</t>
  </si>
  <si>
    <t>"VO10"4</t>
  </si>
  <si>
    <t>"VO11"4</t>
  </si>
  <si>
    <t>"VO12"4</t>
  </si>
  <si>
    <t>"VO21"1</t>
  </si>
  <si>
    <t>"VO22"1</t>
  </si>
  <si>
    <t>"VO23"1</t>
  </si>
  <si>
    <t>"VO27"2</t>
  </si>
  <si>
    <t>622235104R</t>
  </si>
  <si>
    <t>Oprava kontaktního zateplení stěn z extrudovaných polystyrenových desek tloušťky do 40 mm plochy do 1,0m2</t>
  </si>
  <si>
    <t>-1155708743</t>
  </si>
  <si>
    <t>Oprava kontaktního zateplení z extrudovaných polystyrenových desek jednotlivých malých ploch tloušťky do 40 mm stěn, plochy jednotlivě přes 0,5 do 1,0 m2</t>
  </si>
  <si>
    <t>"VO2"1</t>
  </si>
  <si>
    <t>"VO2*"1</t>
  </si>
  <si>
    <t>"VO3"1</t>
  </si>
  <si>
    <t>"VO3*"1</t>
  </si>
  <si>
    <t>16</t>
  </si>
  <si>
    <t>622520201R</t>
  </si>
  <si>
    <t>Oprava kontaktního zateplení stěn a tenkovrstvé omítky stěn v rozsahu do 10 %</t>
  </si>
  <si>
    <t>-1607956266</t>
  </si>
  <si>
    <t>Oprava kontaktního zateplení z polystyrenu a tenkovrstvé omítky vnějších ploch silikátové, akrylátové, silikonové nebo silikonsilikátové stěn, v rozsahu opravované plochy do 10%</t>
  </si>
  <si>
    <t>"po kotvení fasádního lešení"</t>
  </si>
  <si>
    <t>"fasádní pohled 1 mimo terasy s pergolami"(12,7*4,23)*2</t>
  </si>
  <si>
    <t>-"otvory"(2,1*1,6)*8</t>
  </si>
  <si>
    <t>"fasádní pohled 2"10,85*(4,17+4,02)/2</t>
  </si>
  <si>
    <t>-"otvory"1,2*1,5*2</t>
  </si>
  <si>
    <t>"fasádní pohled 3"6*4,25</t>
  </si>
  <si>
    <t>-"otvory"1,2*1,5</t>
  </si>
  <si>
    <t>"fasádní pohled 4"12,7*(4,25+3,9)/2+10,17*4,25*2+12,7*(4,25+3,9)/2</t>
  </si>
  <si>
    <t>-"otvory"((1,2*0,6)*6+(2,1*1,6)*8+(2,4*1,6)*2+(1,8*1,6)*2+(0,9*1,6)*2)</t>
  </si>
  <si>
    <t>"fasádní pohled 5"10,85*(4,07+3,77)/2</t>
  </si>
  <si>
    <t>"fasádní pohled 6"6*4,25</t>
  </si>
  <si>
    <t>17</t>
  </si>
  <si>
    <t>622525102</t>
  </si>
  <si>
    <t>Tenkovrstvá omítka malých ploch přes 0,1 do 0,25 m2 na stěnách</t>
  </si>
  <si>
    <t>353753265</t>
  </si>
  <si>
    <t>Omítka tenkovrstvá jednotlivých malých ploch silikátová, akrylátová, silikonová nebo silikonsilikátová stěn, plochy jednotlivě přes 0,1 do 0,25 m2</t>
  </si>
  <si>
    <t>https://podminky.urs.cz/item/CS_URS_2022_01/622525102</t>
  </si>
  <si>
    <t>"oprava a doplnění"</t>
  </si>
  <si>
    <t>18</t>
  </si>
  <si>
    <t>622525103</t>
  </si>
  <si>
    <t>Tenkovrstvá omítka malých ploch přes 0,25 do 0,5 m2 na stěnách</t>
  </si>
  <si>
    <t>-620785448</t>
  </si>
  <si>
    <t>Omítka tenkovrstvá jednotlivých malých ploch silikátová, akrylátová, silikonová nebo silikonsilikátová stěn, plochy jednotlivě přes 0,25 do 0,5 m2</t>
  </si>
  <si>
    <t>https://podminky.urs.cz/item/CS_URS_2022_01/622525103</t>
  </si>
  <si>
    <t>"VO1"28</t>
  </si>
  <si>
    <t>"VO1*"2</t>
  </si>
  <si>
    <t>"VO5"2</t>
  </si>
  <si>
    <t>"VO6"2</t>
  </si>
  <si>
    <t>"VO31"1</t>
  </si>
  <si>
    <t>19</t>
  </si>
  <si>
    <t>622525104</t>
  </si>
  <si>
    <t>Tenkovrstvá omítka malých ploch přes 0,5 do 1 m2 na stěnách</t>
  </si>
  <si>
    <t>1651743648</t>
  </si>
  <si>
    <t>Omítka tenkovrstvá jednotlivých malých ploch silikátová, akrylátová, silikonová nebo silikonsilikátová stěn, plochy jednotlivě přes 0,5 do 1,0 m2</t>
  </si>
  <si>
    <t>https://podminky.urs.cz/item/CS_URS_2022_01/622525104</t>
  </si>
  <si>
    <t>"VO15"1</t>
  </si>
  <si>
    <t>"VO16"1</t>
  </si>
  <si>
    <t>"VO19"1</t>
  </si>
  <si>
    <t>"VO20"1</t>
  </si>
  <si>
    <t>Ostatní konstrukce a práce, bourání</t>
  </si>
  <si>
    <t>20</t>
  </si>
  <si>
    <t>941221111</t>
  </si>
  <si>
    <t>Montáž lešení řadového rámového těžkého zatížení do 300 kg/m2 š přes 0,9 do 1,2 m v do 10 m</t>
  </si>
  <si>
    <t>-1686178794</t>
  </si>
  <si>
    <t>Montáž lešení řadového rámového těžkého pracovního s podlahami s provozním zatížením tř. 4 do 300 kg/m2 šířky tř. SW09 přes 0,9 do 1,2 m, výšky do 10 m</t>
  </si>
  <si>
    <t>https://podminky.urs.cz/item/CS_URS_2022_01/941221111</t>
  </si>
  <si>
    <t>"jen budova s  1 a 2NP"</t>
  </si>
  <si>
    <t>"fasádní pohled 1 mimo terasy s pergolami"12,7*4,23+12,7*4,23</t>
  </si>
  <si>
    <t>"rohy"4,25*2+4,23*2</t>
  </si>
  <si>
    <t>941221211</t>
  </si>
  <si>
    <t>Příplatek k lešení řadovému rámovému těžkému š 1,2 m v přes 10 do 25 m za první a ZKD den použití</t>
  </si>
  <si>
    <t>-1463971706</t>
  </si>
  <si>
    <t>Montáž lešení řadového rámového těžkého pracovního s podlahami s provozním zatížením tř. 4 do 300 kg/m2 Příplatek za první a každý další den použití lešení k ceně -1111 nebo -1112</t>
  </si>
  <si>
    <t>https://podminky.urs.cz/item/CS_URS_2022_01/941221211</t>
  </si>
  <si>
    <t>452,315*60 'Přepočtené koeficientem množství</t>
  </si>
  <si>
    <t>22</t>
  </si>
  <si>
    <t>941321811</t>
  </si>
  <si>
    <t>Demontáž lešení řadového modulového těžkého zatížení do 300 kg/m2 š přes 0,9 do 1,2 m v do 10 m</t>
  </si>
  <si>
    <t>-59617992</t>
  </si>
  <si>
    <t>Demontáž lešení řadového modulového těžkého pracovního s podlahami s provozním zatížením tř. 4 do 300 kg/m2 šířky tř. SW09 přes 0,9 do 1,2 m, výšky do 10 m</t>
  </si>
  <si>
    <t>https://podminky.urs.cz/item/CS_URS_2022_01/941321811</t>
  </si>
  <si>
    <t>"jako zřízení"452,315</t>
  </si>
  <si>
    <t>23</t>
  </si>
  <si>
    <t>944511111</t>
  </si>
  <si>
    <t>Montáž ochranné sítě z textilie z umělých vláken</t>
  </si>
  <si>
    <t>1267019921</t>
  </si>
  <si>
    <t>Montáž ochranné sítě zavěšené na konstrukci lešení z textilie z umělých vláken</t>
  </si>
  <si>
    <t>https://podminky.urs.cz/item/CS_URS_2022_01/944511111</t>
  </si>
  <si>
    <t>"jako lešení"452,315</t>
  </si>
  <si>
    <t>24</t>
  </si>
  <si>
    <t>944511211</t>
  </si>
  <si>
    <t>Příplatek k ochranné síti za první a ZKD den použití</t>
  </si>
  <si>
    <t>1601944471</t>
  </si>
  <si>
    <t>Montáž ochranné sítě Příplatek za první a každý další den použití sítě k ceně -1111</t>
  </si>
  <si>
    <t>https://podminky.urs.cz/item/CS_URS_2022_01/944511211</t>
  </si>
  <si>
    <t>25</t>
  </si>
  <si>
    <t>944511811</t>
  </si>
  <si>
    <t>Demontáž ochranné sítě z textilie z umělých vláken</t>
  </si>
  <si>
    <t>-1806896863</t>
  </si>
  <si>
    <t>Demontáž ochranné sítě zavěšené na konstrukci lešení z textilie z umělých vláken</t>
  </si>
  <si>
    <t>https://podminky.urs.cz/item/CS_URS_2022_01/944511811</t>
  </si>
  <si>
    <t>26</t>
  </si>
  <si>
    <t>949101111</t>
  </si>
  <si>
    <t>Lešení pomocné pro objekty pozemních staveb s lešeňovou podlahou v do 1,9 m zatížení do 150 kg/m2</t>
  </si>
  <si>
    <t>-1040407118</t>
  </si>
  <si>
    <t>Lešení pomocné pracovní pro objekty pozemních staveb pro zatížení do 150 kg/m2, o výšce lešeňové podlahy do 1,9 m</t>
  </si>
  <si>
    <t>https://podminky.urs.cz/item/CS_URS_2022_01/949101111</t>
  </si>
  <si>
    <t>"vnitřní pro výměnu oken a dveří"250</t>
  </si>
  <si>
    <t>"pro výměnu oken na lodžiích"16,4</t>
  </si>
  <si>
    <t>"pro výměnu oken a dveří VO29-VO32"9,6</t>
  </si>
  <si>
    <t>27</t>
  </si>
  <si>
    <t>949121111</t>
  </si>
  <si>
    <t>Montáž lešení lehkého kozového dílcového v do 1,2 m</t>
  </si>
  <si>
    <t>sada</t>
  </si>
  <si>
    <t>595221416</t>
  </si>
  <si>
    <t>Montáž lešení lehkého kozového dílcového o výšce lešeňové podlahy do 1,2 m</t>
  </si>
  <si>
    <t>https://podminky.urs.cz/item/CS_URS_2022_01/949121111</t>
  </si>
  <si>
    <t>"pro montáž oken a dveří vnější strana"</t>
  </si>
  <si>
    <t>"zapuštěné vstupy VO15 a VO16"2</t>
  </si>
  <si>
    <t>"pro okna pod lodžiemi v místě pergol"4</t>
  </si>
  <si>
    <t>"pro výměnu oken a dveří na rampách"2</t>
  </si>
  <si>
    <t>"pro výměnu oken a dveří spoj.krčku"6*2</t>
  </si>
  <si>
    <t>28</t>
  </si>
  <si>
    <t>949121112</t>
  </si>
  <si>
    <t>Montáž lešení lehkého kozového dílcového v přes 1,2 do 1,9 m</t>
  </si>
  <si>
    <t>-472899139</t>
  </si>
  <si>
    <t>Montáž lešení lehkého kozového dílcového o výšce lešeňové podlahy přes 1,2 do 1,9 m</t>
  </si>
  <si>
    <t>https://podminky.urs.cz/item/CS_URS_2022_01/949121112</t>
  </si>
  <si>
    <t>"pro výměnu oken ve svahu VO21-VO27"9</t>
  </si>
  <si>
    <t>29</t>
  </si>
  <si>
    <t>949121211</t>
  </si>
  <si>
    <t>Příplatek k lešení lehkému kozovému dílcovému v do 1,2 m za první a ZKD den použití</t>
  </si>
  <si>
    <t>1724728194</t>
  </si>
  <si>
    <t>Montáž lešení lehkého kozového dílcového Příplatek za první a každý další den použití lešení k ceně -1111</t>
  </si>
  <si>
    <t>https://podminky.urs.cz/item/CS_URS_2022_01/949121211</t>
  </si>
  <si>
    <t>"zapuštěné vstupy VO15 a VO16"2*15</t>
  </si>
  <si>
    <t>"pro okna pod lodžiemi v místě pergol"4*15</t>
  </si>
  <si>
    <t>"pro výměnu oken a dveří na rampách"2*10</t>
  </si>
  <si>
    <t>"pro výměnu oken a dveří spoj.krčku"60</t>
  </si>
  <si>
    <t>30</t>
  </si>
  <si>
    <t>949121212</t>
  </si>
  <si>
    <t>Příplatek k lešení lehkému kozovému dílcovému v do 1,9 m za první a ZKD den použití</t>
  </si>
  <si>
    <t>481949370</t>
  </si>
  <si>
    <t>Montáž lešení lehkého kozového dílcového Příplatek za první a každý další den použití lešení k ceně -1112</t>
  </si>
  <si>
    <t>https://podminky.urs.cz/item/CS_URS_2022_01/949121212</t>
  </si>
  <si>
    <t>"pro výměnu oken ve svahu VO21-VO27"60</t>
  </si>
  <si>
    <t>31</t>
  </si>
  <si>
    <t>949121811</t>
  </si>
  <si>
    <t>Demontáž lešení lehkého kozového dílcového v do 1,2 m</t>
  </si>
  <si>
    <t>-1831840862</t>
  </si>
  <si>
    <t>Demontáž lešení lehkého kozového dílcového o výšce lešeňové podlahy do 1,2 m</t>
  </si>
  <si>
    <t>https://podminky.urs.cz/item/CS_URS_2022_01/949121811</t>
  </si>
  <si>
    <t>32</t>
  </si>
  <si>
    <t>949121812</t>
  </si>
  <si>
    <t>Demontáž lešení lehkého kozového dílcového v přes 1,2 do 1,9 m</t>
  </si>
  <si>
    <t>330191179</t>
  </si>
  <si>
    <t>Demontáž lešení lehkého kozového dílcového o výšce lešeňové podlahy přes 1,2 do 1,9 m</t>
  </si>
  <si>
    <t>https://podminky.urs.cz/item/CS_URS_2022_01/949121812</t>
  </si>
  <si>
    <t>33</t>
  </si>
  <si>
    <t>952901106</t>
  </si>
  <si>
    <t>Čištění budov omytí dvojitých nebo zdvojených oken nebo balkonových dveří pl přes 0,6 do 1,5 m2</t>
  </si>
  <si>
    <t>21578454</t>
  </si>
  <si>
    <t>Čištění budov při provádění oprav a udržovacích prací oken dvojitých nebo zdvojených omytím, plochy do přes 0,6 do 1,5 m2</t>
  </si>
  <si>
    <t>https://podminky.urs.cz/item/CS_URS_2022_01/952901106</t>
  </si>
  <si>
    <t>"VO4"1,6*0,6*4</t>
  </si>
  <si>
    <t>"VO9"1,2*0,9*2</t>
  </si>
  <si>
    <t>"VO9*"1,2*0,9*2</t>
  </si>
  <si>
    <t>"VO13"0,9*1,6</t>
  </si>
  <si>
    <t>"VO14"0,9*1,6</t>
  </si>
  <si>
    <t>"VO33"1,2*0,9*2</t>
  </si>
  <si>
    <t>"VO34"1,2*0,9*2</t>
  </si>
  <si>
    <t>34</t>
  </si>
  <si>
    <t>952901107</t>
  </si>
  <si>
    <t>Čištění budov omytí dvojitých nebo zdvojených oken nebo balkonových dveří pl přes 1,5 do 2,5 m2</t>
  </si>
  <si>
    <t>292216094</t>
  </si>
  <si>
    <t>Čištění budov při provádění oprav a udržovacích prací oken dvojitých nebo zdvojených omytím, plochy do přes 1,5 do 2,5 m2</t>
  </si>
  <si>
    <t>https://podminky.urs.cz/item/CS_URS_2022_01/952901107</t>
  </si>
  <si>
    <t>"VO7"1,2*1,5*8</t>
  </si>
  <si>
    <t>"VO7"1,2*1,5*2</t>
  </si>
  <si>
    <t>"VO8"1,2*1,5*4</t>
  </si>
  <si>
    <t>"VO17"1,2*1,5*5</t>
  </si>
  <si>
    <t>"VO18"1,2*1,5*5</t>
  </si>
  <si>
    <t>"VO24"1,2*1,6</t>
  </si>
  <si>
    <t>"VO25"1,2*1,6</t>
  </si>
  <si>
    <t>"VO29"1,2*1,6</t>
  </si>
  <si>
    <t>"VO30"1,2*1,6</t>
  </si>
  <si>
    <t>"VO32"1,2*1,6*2</t>
  </si>
  <si>
    <t>35</t>
  </si>
  <si>
    <t>952901108</t>
  </si>
  <si>
    <t>Čištění budov omytí dvojitých nebo zdvojených oken nebo balkonových dveří pl přes 2,5 m2</t>
  </si>
  <si>
    <t>2067599458</t>
  </si>
  <si>
    <t>Čištění budov při provádění oprav a udržovacích prací oken dvojitých nebo zdvojených omytím, plochy do přes 2,5 m2</t>
  </si>
  <si>
    <t>https://podminky.urs.cz/item/CS_URS_2022_01/952901108</t>
  </si>
  <si>
    <t>"VO1"2,1*1,6*28</t>
  </si>
  <si>
    <t>"VO1*"2,1*1,6*2</t>
  </si>
  <si>
    <t>"VO2"(4,2*1,6+0,9*2,2)</t>
  </si>
  <si>
    <t>"VO2*"(4,2*1,6+0,9*2,4)</t>
  </si>
  <si>
    <t>"VO3"(4,2*1,6+0,9*2,2)</t>
  </si>
  <si>
    <t>"VO3*"(4,2*1,6+0,9*2,4)</t>
  </si>
  <si>
    <t>"VO10"2,4*1,6*4</t>
  </si>
  <si>
    <t>"VO11"1,8*1,6*4</t>
  </si>
  <si>
    <t>"VO12"2,1*1,6*4</t>
  </si>
  <si>
    <t>"VO15"(1,13*1,6+1,09*2,5+1,13*1,6)</t>
  </si>
  <si>
    <t>"VO16"(1,13*1,6+1,09*2,5+1,13*1,6)</t>
  </si>
  <si>
    <t>"VO21"1,8*1,6</t>
  </si>
  <si>
    <t>"VO22"2,4*1,6</t>
  </si>
  <si>
    <t>"VO23"2,1*1,6</t>
  </si>
  <si>
    <t>"VO26"0,9*1,6+0,88*2,35</t>
  </si>
  <si>
    <t>"VO27"2,4*1,6*2</t>
  </si>
  <si>
    <t>"VO28"1,18*1,6+0,88*2,4</t>
  </si>
  <si>
    <t>"VO35"1,2*1,6+0,9*2,4</t>
  </si>
  <si>
    <t>"VO36"1,2*1,6+0,9*2,4</t>
  </si>
  <si>
    <t>36</t>
  </si>
  <si>
    <t>952901122</t>
  </si>
  <si>
    <t>Čištění budov omytí dveří nebo vrat pl přes 1,5 do 3,0 m2</t>
  </si>
  <si>
    <t>1574694158</t>
  </si>
  <si>
    <t>Čištění budov při provádění oprav a udržovacích prací dveří nebo vrat omytím, plochy do přes 1,5 do 3,0 m2</t>
  </si>
  <si>
    <t>https://podminky.urs.cz/item/CS_URS_2022_01/952901122</t>
  </si>
  <si>
    <t>"VO5"0,9*2*2</t>
  </si>
  <si>
    <t>"VO6"0,9*2*2</t>
  </si>
  <si>
    <t>"VO19"1,2*2,48</t>
  </si>
  <si>
    <t>"VO20"1,2*2,48</t>
  </si>
  <si>
    <t>"VO31"1,05*2,05</t>
  </si>
  <si>
    <t>37</t>
  </si>
  <si>
    <t>952901131</t>
  </si>
  <si>
    <t>Čištění budov omytí konstrukcí nebo prvků</t>
  </si>
  <si>
    <t>865188594</t>
  </si>
  <si>
    <t>Čištění budov při provádění oprav a udržovacích prací konstrukcí nebo prvků omytím</t>
  </si>
  <si>
    <t>https://podminky.urs.cz/item/CS_URS_2022_01/952901131</t>
  </si>
  <si>
    <t>"vnitřní parapety"</t>
  </si>
  <si>
    <t>140*0,14+33,6*0,19+2,4*0,07</t>
  </si>
  <si>
    <t>"vnější parapety"</t>
  </si>
  <si>
    <t>126,6*0,29+21*0,33+5,4*0,22+2,4*0,36+4,6*0,3+15,6*0,4+4,8*0,37</t>
  </si>
  <si>
    <t>38</t>
  </si>
  <si>
    <t>952902021</t>
  </si>
  <si>
    <t>Čištění budov zametení hladkých podlah</t>
  </si>
  <si>
    <t>-486657733</t>
  </si>
  <si>
    <t>Čištění budov při provádění oprav a udržovacích prací podlah hladkých zametením</t>
  </si>
  <si>
    <t>https://podminky.urs.cz/item/CS_URS_2022_01/952902021</t>
  </si>
  <si>
    <t>"závěrečný úklid"</t>
  </si>
  <si>
    <t>"beton, venkovní dlažby apod"80</t>
  </si>
  <si>
    <t>"průběžný úklid"</t>
  </si>
  <si>
    <t>"lodžie 1 a 2NP dotčené stavební činností"18,4*2*15</t>
  </si>
  <si>
    <t>"prostor schodiště mezi lodžiemi dotčený stavební činností, dopravou materiálu a sutí"30*15</t>
  </si>
  <si>
    <t>"dlažby zapuštěný vstup v místě zásobování"6*15</t>
  </si>
  <si>
    <t>"vnitřní prostory 2NP dotčené dopravou materiálu a sutí  pro výměnu oken lodžií"(35*2)*15</t>
  </si>
  <si>
    <t>39</t>
  </si>
  <si>
    <t>952902031</t>
  </si>
  <si>
    <t>Čištění budov omytí hladkých podlah</t>
  </si>
  <si>
    <t>-1333601861</t>
  </si>
  <si>
    <t>Čištění budov při provádění oprav a udržovacích prací podlah hladkých omytím</t>
  </si>
  <si>
    <t>https://podminky.urs.cz/item/CS_URS_2022_01/952902031</t>
  </si>
  <si>
    <t>"dlažby a PVC+lodžie"258</t>
  </si>
  <si>
    <t>"prostor schodiště mezi lodžiemi dotčený stavební činností, dopravou materiálu a sutí"30</t>
  </si>
  <si>
    <t>"dlažby zapuštěný vstup v místě zásobování"23</t>
  </si>
  <si>
    <t>"vnitřní prostory 2NP dotčené dopravou materiálu a sutí  pro výměnu oken lodžií"(35*2)</t>
  </si>
  <si>
    <t>"vnější dlažba zapuštěné vstupy"12</t>
  </si>
  <si>
    <t>"dlažba rampy"6</t>
  </si>
  <si>
    <t>40</t>
  </si>
  <si>
    <t>952902061R</t>
  </si>
  <si>
    <t>Čištění budov vysátí podlah</t>
  </si>
  <si>
    <t>-268254134</t>
  </si>
  <si>
    <t>Čištění budov při provádění oprav a udržovacích prací podlah vysátím</t>
  </si>
  <si>
    <t>"koberec"145</t>
  </si>
  <si>
    <t>41</t>
  </si>
  <si>
    <t>952902121</t>
  </si>
  <si>
    <t>Čištění budov zametení drsných podlah</t>
  </si>
  <si>
    <t>1383804357</t>
  </si>
  <si>
    <t>Čištění budov při provádění oprav a udržovacích prací podlah drsných nebo chodníků zametením</t>
  </si>
  <si>
    <t>https://podminky.urs.cz/item/CS_URS_2022_01/952902121</t>
  </si>
  <si>
    <t>"venkovní  asfalt. nebo bet. zpevněné plochy"180</t>
  </si>
  <si>
    <t>42</t>
  </si>
  <si>
    <t>952902221</t>
  </si>
  <si>
    <t>Čištění budov zametení schodišť</t>
  </si>
  <si>
    <t>1752748641</t>
  </si>
  <si>
    <t>Čištění budov při provádění oprav a udržovacích prací schodišť zametením</t>
  </si>
  <si>
    <t>https://podminky.urs.cz/item/CS_URS_2022_01/952902221</t>
  </si>
  <si>
    <t>"schody lodžií"1,3</t>
  </si>
  <si>
    <t>" schodiště mezi lodžiemi dotčený dopravou materiálu a sutí"7,2*15</t>
  </si>
  <si>
    <t>43</t>
  </si>
  <si>
    <t>952902231</t>
  </si>
  <si>
    <t>Čištění budov omytí schodišť</t>
  </si>
  <si>
    <t>349409434</t>
  </si>
  <si>
    <t>Čištění budov při provádění oprav a udržovacích prací schodišť omytím</t>
  </si>
  <si>
    <t>https://podminky.urs.cz/item/CS_URS_2022_01/952902231</t>
  </si>
  <si>
    <t>" schodiště mezi lodžiemi dotčený dopravou materiálu a sutí"7,2</t>
  </si>
  <si>
    <t>44</t>
  </si>
  <si>
    <t>952902491</t>
  </si>
  <si>
    <t>Čištění budov vyhrabání nezpevněných ploch</t>
  </si>
  <si>
    <t>1757640554</t>
  </si>
  <si>
    <t>Čištění budov při provádění oprav a udržovacích prací nezpevněných venkovních ploch vyhrabáním</t>
  </si>
  <si>
    <t>https://podminky.urs.cz/item/CS_URS_2022_01/952902491</t>
  </si>
  <si>
    <t>"v prostoru lešení"60</t>
  </si>
  <si>
    <t>45</t>
  </si>
  <si>
    <t>952902501</t>
  </si>
  <si>
    <t>Čištění střešních nebo nadstřešních konstrukcí plochých střech budov</t>
  </si>
  <si>
    <t>1758851759</t>
  </si>
  <si>
    <t>Čištění budov při provádění oprav a udržovacích prací střešních nebo nadstřešních konstrukcí, střech plochých</t>
  </si>
  <si>
    <t>https://podminky.urs.cz/item/CS_URS_2022_01/952902501</t>
  </si>
  <si>
    <t>"nízké střechy dotčené výměnou oken"42</t>
  </si>
  <si>
    <t>46</t>
  </si>
  <si>
    <t>966081121</t>
  </si>
  <si>
    <t>Bourání kontaktního zateplení malých ploch jednotlivě do 1,0 m2</t>
  </si>
  <si>
    <t>463817760</t>
  </si>
  <si>
    <t>Bourání kontaktního zateplení včetně povrchové úpravy omítkou nebo nátěrem malých ploch, jakékoli tloušťky, včetně vyřezání, plochy jednotlivě do 1,0 m2</t>
  </si>
  <si>
    <t>https://podminky.urs.cz/item/CS_URS_2022_01/966081121</t>
  </si>
  <si>
    <t>"VO27"1</t>
  </si>
  <si>
    <t>47</t>
  </si>
  <si>
    <t>966081123</t>
  </si>
  <si>
    <t>Bourání kontaktního zateplení malých ploch jednotlivě přes 1 do 2,0 m2</t>
  </si>
  <si>
    <t>773102920</t>
  </si>
  <si>
    <t>Bourání kontaktního zateplení včetně povrchové úpravy omítkou nebo nátěrem malých ploch, jakékoli tloušťky, včetně vyřezání, plochy jednotlivě přes 1 do 2,0 m2</t>
  </si>
  <si>
    <t>https://podminky.urs.cz/item/CS_URS_2022_01/966081123</t>
  </si>
  <si>
    <t>48</t>
  </si>
  <si>
    <t>968062374</t>
  </si>
  <si>
    <t>Vybourání dřevěných rámů oken zdvojených včetně křídel pl do 1 m2</t>
  </si>
  <si>
    <t>-879714257</t>
  </si>
  <si>
    <t>Vybourání dřevěných rámů oken s křídly, dveřních zárubní, vrat, stěn, ostění nebo obkladů rámů oken s křídly zdvojených, plochy do 1 m2</t>
  </si>
  <si>
    <t>https://podminky.urs.cz/item/CS_URS_2022_01/968062374</t>
  </si>
  <si>
    <t>"VO4"0,6*1,6*4</t>
  </si>
  <si>
    <t>49</t>
  </si>
  <si>
    <t>968062375</t>
  </si>
  <si>
    <t>Vybourání dřevěných rámů oken zdvojených včetně křídel pl do 2 m2</t>
  </si>
  <si>
    <t>1478420759</t>
  </si>
  <si>
    <t>Vybourání dřevěných rámů oken s křídly, dveřních zárubní, vrat, stěn, ostění nebo obkladů rámů oken s křídly zdvojených, plochy do 2 m2</t>
  </si>
  <si>
    <t>https://podminky.urs.cz/item/CS_URS_2022_01/968062375</t>
  </si>
  <si>
    <t>"VO7*"1,2*1,5*2</t>
  </si>
  <si>
    <t>50</t>
  </si>
  <si>
    <t>968062376</t>
  </si>
  <si>
    <t>Vybourání dřevěných rámů oken zdvojených včetně křídel pl do 4 m2</t>
  </si>
  <si>
    <t>570286806</t>
  </si>
  <si>
    <t>Vybourání dřevěných rámů oken s křídly, dveřních zárubní, vrat, stěn, ostění nebo obkladů rámů oken s křídly zdvojených, plochy do 4 m2</t>
  </si>
  <si>
    <t>https://podminky.urs.cz/item/CS_URS_2022_01/968062376</t>
  </si>
  <si>
    <t>"VO26"(0,9*1,6+0,88*2,35)</t>
  </si>
  <si>
    <t>"VO28"(1,18*1,6+0,88*2,4)</t>
  </si>
  <si>
    <t>51</t>
  </si>
  <si>
    <t>968062377</t>
  </si>
  <si>
    <t>Vybourání dřevěných rámů oken zdvojených včetně křídel pl přes 4 m2</t>
  </si>
  <si>
    <t>-395096859</t>
  </si>
  <si>
    <t>Vybourání dřevěných rámů oken s křídly, dveřních zárubní, vrat, stěn, ostění nebo obkladů rámů oken s křídly zdvojených, plochy přes 4 m2</t>
  </si>
  <si>
    <t>https://podminky.urs.cz/item/CS_URS_2022_01/968062377</t>
  </si>
  <si>
    <t>"VO2"(4,2*1,6+0,9*2,2)*1</t>
  </si>
  <si>
    <t>"VO2*"(4,2*1,6+0,9*2,4)*1</t>
  </si>
  <si>
    <t>"VO35"(1,2*1,6+0,9*2,4)</t>
  </si>
  <si>
    <t>"VO36"(1,2*1,6+0,9*2,4)</t>
  </si>
  <si>
    <t>52</t>
  </si>
  <si>
    <t>968062455</t>
  </si>
  <si>
    <t>Vybourání dřevěných dveřních zárubní pl do 2 m2</t>
  </si>
  <si>
    <t>123152658</t>
  </si>
  <si>
    <t>Vybourání dřevěných rámů oken s křídly, dveřních zárubní, vrat, stěn, ostění nebo obkladů dveřních zárubní, plochy do 2 m2</t>
  </si>
  <si>
    <t>https://podminky.urs.cz/item/CS_URS_2022_01/968062455</t>
  </si>
  <si>
    <t>53</t>
  </si>
  <si>
    <t>968062456</t>
  </si>
  <si>
    <t>Vybourání dřevěných dveřních zárubní pl přes 2 m2</t>
  </si>
  <si>
    <t>-1505988039</t>
  </si>
  <si>
    <t>Vybourání dřevěných rámů oken s křídly, dveřních zárubní, vrat, stěn, ostění nebo obkladů dveřních zárubní, plochy přes 2 m2</t>
  </si>
  <si>
    <t>https://podminky.urs.cz/item/CS_URS_2022_01/968062456</t>
  </si>
  <si>
    <t>54</t>
  </si>
  <si>
    <t>968062747</t>
  </si>
  <si>
    <t>Vybourání stěn dřevěných plných, zasklených nebo výkladních pl přes 4 m2</t>
  </si>
  <si>
    <t>885097596</t>
  </si>
  <si>
    <t>Vybourání dřevěných rámů oken s křídly, dveřních zárubní, vrat, stěn, ostění nebo obkladů stěn plných, zasklených nebo výkladních pevných nebo otevíratelných, plochy přes 4 m2</t>
  </si>
  <si>
    <t>https://podminky.urs.cz/item/CS_URS_2022_01/968062747</t>
  </si>
  <si>
    <t>"VO15"1,13*1,6+1,09*2,5+1,13*1,6</t>
  </si>
  <si>
    <t>"VO16"1,13*1,6+1,09*2,5+1,13*1,6</t>
  </si>
  <si>
    <t>997</t>
  </si>
  <si>
    <t>Přesun sutě</t>
  </si>
  <si>
    <t>55</t>
  </si>
  <si>
    <t>997013212</t>
  </si>
  <si>
    <t>Vnitrostaveništní doprava suti a vybouraných hmot pro budovy v přes 6 do 9 m ručně</t>
  </si>
  <si>
    <t>t</t>
  </si>
  <si>
    <t>-1492607355</t>
  </si>
  <si>
    <t>Vnitrostaveništní doprava suti a vybouraných hmot vodorovně do 50 m svisle ručně pro budovy a haly výšky přes 6 do 9 m</t>
  </si>
  <si>
    <t>https://podminky.urs.cz/item/CS_URS_2022_01/997013212</t>
  </si>
  <si>
    <t>56</t>
  </si>
  <si>
    <t>997013219</t>
  </si>
  <si>
    <t>Příplatek k vnitrostaveništní dopravě suti a vybouraných hmot za zvětšenou dopravu suti ZKD 10 m</t>
  </si>
  <si>
    <t>1902925480</t>
  </si>
  <si>
    <t>Vnitrostaveništní doprava suti a vybouraných hmot vodorovně do 50 m Příplatek k cenám -3111 až -3217 za zvětšenou vodorovnou dopravu přes vymezenou dopravní vzdálenost za každých dalších i započatých 10 m</t>
  </si>
  <si>
    <t>https://podminky.urs.cz/item/CS_URS_2022_01/997013219</t>
  </si>
  <si>
    <t>17,121*5 'Přepočtené koeficientem množství</t>
  </si>
  <si>
    <t>57</t>
  </si>
  <si>
    <t>997013501</t>
  </si>
  <si>
    <t>Odvoz suti a vybouraných hmot na skládku nebo meziskládku do 1 km se složením</t>
  </si>
  <si>
    <t>-1499823043</t>
  </si>
  <si>
    <t>Odvoz suti a vybouraných hmot na skládku nebo meziskládku se složením, na vzdálenost do 1 km</t>
  </si>
  <si>
    <t>https://podminky.urs.cz/item/CS_URS_2022_01/997013501</t>
  </si>
  <si>
    <t>58</t>
  </si>
  <si>
    <t>997013509</t>
  </si>
  <si>
    <t>Příplatek k odvozu suti a vybouraných hmot na skládku ZKD 1 km přes 1 km</t>
  </si>
  <si>
    <t>-785268482</t>
  </si>
  <si>
    <t>Odvoz suti a vybouraných hmot na skládku nebo meziskládku se složením, na vzdálenost Příplatek k ceně za každý další i započatý 1 km přes 1 km</t>
  </si>
  <si>
    <t>https://podminky.urs.cz/item/CS_URS_2022_01/997013509</t>
  </si>
  <si>
    <t>17,121*19 'Přepočtené koeficientem množství</t>
  </si>
  <si>
    <t>59</t>
  </si>
  <si>
    <t>997013631</t>
  </si>
  <si>
    <t>Poplatek za uložení na skládce (skládkovné) stavebního odpadu směsného kód odpadu 17 09 04</t>
  </si>
  <si>
    <t>-776392699</t>
  </si>
  <si>
    <t>Poplatek za uložení stavebního odpadu na skládce (skládkovné) směsného stavebního a demoličního zatříděného do Katalogu odpadů pod kódem 17 09 04</t>
  </si>
  <si>
    <t>https://podminky.urs.cz/item/CS_URS_2022_01/997013631</t>
  </si>
  <si>
    <t>"celk.hmotnost"17,121</t>
  </si>
  <si>
    <t>-"odstaněné KZS"1,695</t>
  </si>
  <si>
    <t>60</t>
  </si>
  <si>
    <t>997013814</t>
  </si>
  <si>
    <t>Poplatek za uložení na skládce (skládkovné) stavebního odpadu izolací kód odpadu 17 06 04</t>
  </si>
  <si>
    <t>1188208713</t>
  </si>
  <si>
    <t>Poplatek za uložení stavebního odpadu na skládce (skládkovné) z izolačních materiálů zatříděného do Katalogu odpadů pod kódem 17 06 04</t>
  </si>
  <si>
    <t>https://podminky.urs.cz/item/CS_URS_2022_01/997013814</t>
  </si>
  <si>
    <t>"odstaněné KZS"1,695</t>
  </si>
  <si>
    <t>998</t>
  </si>
  <si>
    <t>Přesun hmot</t>
  </si>
  <si>
    <t>61</t>
  </si>
  <si>
    <t>998018002</t>
  </si>
  <si>
    <t>Přesun hmot ruční pro budovy v přes 6 do 12 m</t>
  </si>
  <si>
    <t>765361018</t>
  </si>
  <si>
    <t>Přesun hmot pro budovy občanské výstavby, bydlení, výrobu a služby ruční - bez užití mechanizace vodorovná dopravní vzdálenost do 100 m pro budovy s jakoukoliv nosnou konstrukcí výšky přes 6 do 12 m</t>
  </si>
  <si>
    <t>https://podminky.urs.cz/item/CS_URS_2022_01/998018002</t>
  </si>
  <si>
    <t>PSV</t>
  </si>
  <si>
    <t>Práce a dodávky PSV</t>
  </si>
  <si>
    <t>712</t>
  </si>
  <si>
    <t>Povlakové krytiny</t>
  </si>
  <si>
    <t>62</t>
  </si>
  <si>
    <t>712300951R</t>
  </si>
  <si>
    <t>Oprava a doplnění krytiny po výměně vstupních nebo  balk.dveří plochy do 0,25 m2  pásy přitavenými</t>
  </si>
  <si>
    <t>-1431536786</t>
  </si>
  <si>
    <t>Oprava a doplnění krytiny po výměně vstupních nebo balk.dveří plochy do 0,25 m2 pásy přitavenými</t>
  </si>
  <si>
    <t>63</t>
  </si>
  <si>
    <t>998712202</t>
  </si>
  <si>
    <t>Přesun hmot procentní pro krytiny povlakové v objektech v přes 6 do 12 m</t>
  </si>
  <si>
    <t>%</t>
  </si>
  <si>
    <t>-1721464758</t>
  </si>
  <si>
    <t>Přesun hmot pro povlakové krytiny stanovený procentní sazbou (%) z ceny vodorovná dopravní vzdálenost do 50 m v objektech výšky přes 6 do 12 m</t>
  </si>
  <si>
    <t>https://podminky.urs.cz/item/CS_URS_2022_01/998712202</t>
  </si>
  <si>
    <t>742</t>
  </si>
  <si>
    <t>Elektroinstalace - slaboproud</t>
  </si>
  <si>
    <t>64</t>
  </si>
  <si>
    <t>742220238R</t>
  </si>
  <si>
    <t>Montáž  a dodávka čidel zabezpečovacího systému včetně napojení na stávající kabeláž- kompletní provedení dle PD</t>
  </si>
  <si>
    <t>-1194308889</t>
  </si>
  <si>
    <t>Montáž a dodávka čidel zabezpečovacího systému včetně napojení na stávající kabeláž- kompletní provedení dle PD</t>
  </si>
  <si>
    <t>764</t>
  </si>
  <si>
    <t>Konstrukce klempířské</t>
  </si>
  <si>
    <t>65</t>
  </si>
  <si>
    <t>764002851</t>
  </si>
  <si>
    <t>Demontáž oplechování parapetů do suti</t>
  </si>
  <si>
    <t>-583523221</t>
  </si>
  <si>
    <t>Demontáž klempířských konstrukcí oplechování parapetů do suti</t>
  </si>
  <si>
    <t>https://podminky.urs.cz/item/CS_URS_2022_01/764002851</t>
  </si>
  <si>
    <t>126,6+21+5,4+2,4+4,6+15,6+4,8</t>
  </si>
  <si>
    <t>66</t>
  </si>
  <si>
    <t>76421-KL1R</t>
  </si>
  <si>
    <t>Parapet venkovní  z pozinkovaného plechu s povrchovou úpravou rš.290 mm bílý včetně montážního příslušenství a čílek pro sytémové napojení fasádního systému dle PD ozn.KL1</t>
  </si>
  <si>
    <t>-255794108</t>
  </si>
  <si>
    <t>Parapet venkovní z pozinkovaného plechu s povrchovou úpravou rš.290 mm bílý včetně montážního příslušenství a čílek pro sytémové napojení fasádního systému dle PD ozn.KL1</t>
  </si>
  <si>
    <t>67</t>
  </si>
  <si>
    <t>76421-KL2R</t>
  </si>
  <si>
    <t>Parapet venkovní  z pozinkovaného plechu s povrchovou úpravou rš.330 mm bílý včetně montážního příslušenství a čílek pro sytémové napojení fasádního systému dle PD ozn.KL2</t>
  </si>
  <si>
    <t>-521293498</t>
  </si>
  <si>
    <t>Parapet venkovní z pozinkovaného plechu s povrchovou úpravou rš.330 mm bílý včetně montážního příslušenství a čílek pro sytémové napojení fasádního systému dle PD ozn.KL2</t>
  </si>
  <si>
    <t>68</t>
  </si>
  <si>
    <t>76421-KL3R</t>
  </si>
  <si>
    <t>Parapet venkovní  z pozinkovaného plechu s povrchovou úpravou rš.220 mm bílý včetně montážního příslušenství a čílek pro sytémové napojení fasádního systému dle PD ozn.KL3</t>
  </si>
  <si>
    <t>183849248</t>
  </si>
  <si>
    <t>Parapet venkovní z pozinkovaného plechu s povrchovou úpravou rš.220 mm bílý včetně montážního příslušenství a čílek pro sytémové napojení fasádního systému dle PD ozn.KL3</t>
  </si>
  <si>
    <t>69</t>
  </si>
  <si>
    <t>76421-KL4R</t>
  </si>
  <si>
    <t>Parapet venkovní  z pozinkovaného plechu s povrchovou úpravou rš.360 mm bílý včetně montážního příslušenství a čílek pro sytémové napojení fasádního systému dle PD ozn.KL4</t>
  </si>
  <si>
    <t>575751127</t>
  </si>
  <si>
    <t>Parapet venkovní z pozinkovaného plechu s povrchovou úpravou rš.360 mm bílý včetně montážního příslušenství a čílek pro sytémové napojení fasádního systému dle PD ozn.KL4</t>
  </si>
  <si>
    <t>70</t>
  </si>
  <si>
    <t>76421-KL5R</t>
  </si>
  <si>
    <t>Parapet venkovní  z pozinkovaného plechu s povrchovou úpravou rš.300 mm bílý včetně montážního příslušenství a čílek pro sytémové napojení fasádního systému dle PD ozn.KL5</t>
  </si>
  <si>
    <t>145515402</t>
  </si>
  <si>
    <t>Parapet venkovní z pozinkovaného plechu s povrchovou úpravou rš.300 mm bílý včetně montážního příslušenství a čílek pro sytémové napojení fasádního systému dle PD ozn.KL5</t>
  </si>
  <si>
    <t>71</t>
  </si>
  <si>
    <t>76421-KL6R</t>
  </si>
  <si>
    <t>Parapet venkovní  z pozinkovaného plechu s povrchovou úpravou rš.400 mm bílý včetně montážního příslušenství a čílek pro sytémové napojení fasádního systému dle PD ozn.KL6</t>
  </si>
  <si>
    <t>477874640</t>
  </si>
  <si>
    <t>Parapet venkovní z pozinkovaného plechu s povrchovou úpravou rš.400 mm bílý včetně montážního příslušenství a čílek pro sytémové napojení fasádního systému dle PD ozn.KL6</t>
  </si>
  <si>
    <t>72</t>
  </si>
  <si>
    <t>76421-KL7R</t>
  </si>
  <si>
    <t>Parapet venkovní  z pozinkovaného plechu s povrchovou úpravou rš.370 mm bílý včetně montážního příslušenství a čílek pro sytémové napojení fasádního systému dle PD ozn.KL7</t>
  </si>
  <si>
    <t>-1643480165</t>
  </si>
  <si>
    <t>Parapet venkovní z pozinkovaného plechu s povrchovou úpravou rš.370 mm bílý včetně montážního příslušenství a čílek pro sytémové napojení fasádního systému dle PD ozn.KL7</t>
  </si>
  <si>
    <t>73</t>
  </si>
  <si>
    <t>998764202</t>
  </si>
  <si>
    <t>Přesun hmot procentní pro konstrukce klempířské v objektech v přes 6 do 12 m</t>
  </si>
  <si>
    <t>370557395</t>
  </si>
  <si>
    <t>Přesun hmot pro konstrukce klempířské stanovený procentní sazbou (%) z ceny vodorovná dopravní vzdálenost do 50 m v objektech výšky přes 6 do 12 m</t>
  </si>
  <si>
    <t>https://podminky.urs.cz/item/CS_URS_2022_01/998764202</t>
  </si>
  <si>
    <t>74</t>
  </si>
  <si>
    <t>998764292</t>
  </si>
  <si>
    <t>Příplatek k přesunu hmot procentní 764 za zvětšený přesun do 100 m</t>
  </si>
  <si>
    <t>116729630</t>
  </si>
  <si>
    <t>Přesun hmot pro konstrukce klempířské stanovený procentní sazbou (%) z ceny Příplatek k cenám za zvětšený přesun přes vymezenou největší dopravní vzdálenost do 100 m</t>
  </si>
  <si>
    <t>https://podminky.urs.cz/item/CS_URS_2022_01/998764292</t>
  </si>
  <si>
    <t>766</t>
  </si>
  <si>
    <t>Konstrukce truhlářské</t>
  </si>
  <si>
    <t>75</t>
  </si>
  <si>
    <t>766441811</t>
  </si>
  <si>
    <t>Demontáž parapetních desek dřevěných nebo plastových šířky do 300 mm délky do 1000 mm</t>
  </si>
  <si>
    <t>-729287908</t>
  </si>
  <si>
    <t>Demontáž parapetních desek dřevěných nebo plastových šířky do 300 mm, délky do 1000 mm</t>
  </si>
  <si>
    <t>https://podminky.urs.cz/item/CS_URS_2022_01/766441811</t>
  </si>
  <si>
    <t>76</t>
  </si>
  <si>
    <t>766441821</t>
  </si>
  <si>
    <t>Demontáž parapetních desek dřevěných nebo plastových šířky do 300 mm délky do 2000 mm</t>
  </si>
  <si>
    <t>-1580182552</t>
  </si>
  <si>
    <t>Demontáž parapetních desek dřevěných nebo plastových šířky do 300 mm, délky přes 1000 do 2000 mm</t>
  </si>
  <si>
    <t>https://podminky.urs.cz/item/CS_URS_2022_01/766441821</t>
  </si>
  <si>
    <t>77</t>
  </si>
  <si>
    <t>766441823</t>
  </si>
  <si>
    <t>Demontáž parapetních desek dřevěných nebo plastových šířky do 300 mm délky přes 2000 mm</t>
  </si>
  <si>
    <t>-1756682519</t>
  </si>
  <si>
    <t>Demontáž parapetních desek dřevěných nebo plastových šířky do 300 mm, délky přes 2000 mm</t>
  </si>
  <si>
    <t>https://podminky.urs.cz/item/CS_URS_2022_01/766441823</t>
  </si>
  <si>
    <t>78</t>
  </si>
  <si>
    <t>766629604R</t>
  </si>
  <si>
    <t>Příplatek k montáži oken a dveří za provedení připojovací spáry dle ČSN 74 6077</t>
  </si>
  <si>
    <t>965988475</t>
  </si>
  <si>
    <t>"VO1"(1,6+2,1)*28*2</t>
  </si>
  <si>
    <t>"VO1*"(1,6+2,1)*2*2</t>
  </si>
  <si>
    <t>"VO2"(2,2+5,1)*2</t>
  </si>
  <si>
    <t>"VO2*"(2,4+5,1)*2</t>
  </si>
  <si>
    <t>"VO3"(2,2+5,1)*2</t>
  </si>
  <si>
    <t>"VO3*"(2,4+5,1)*2</t>
  </si>
  <si>
    <t>"VO4"(1,6+0,6)*4*2</t>
  </si>
  <si>
    <t>"VO7"(1,5+1,2)*8*2</t>
  </si>
  <si>
    <t>"VO7*"(1,5+1,2)*2*2</t>
  </si>
  <si>
    <t>"VO8"(1,5+1,2)*4*2</t>
  </si>
  <si>
    <t>"VO9"(0,9+1,2)*2*2</t>
  </si>
  <si>
    <t>"VO9*"(0,9+1,2)*2*2</t>
  </si>
  <si>
    <t>"VO10"(1,6+2,4)*4*2</t>
  </si>
  <si>
    <t>"VO11"(1,6+1,8)*4*2</t>
  </si>
  <si>
    <t>"VO12"(1,6+2,1)*4*2</t>
  </si>
  <si>
    <t>"VO13"(1,6+0,9)*2</t>
  </si>
  <si>
    <t>"VO14"(1,6+0,9)*2</t>
  </si>
  <si>
    <t>"VO15"(3,35+2,5*2+1,13*2)</t>
  </si>
  <si>
    <t>"VO16 "3,35+2,5*2+1,13*2</t>
  </si>
  <si>
    <t>"VO17"(1,5+1,2)*5*2</t>
  </si>
  <si>
    <t>"VO18"(1,5+1,2)*5*2</t>
  </si>
  <si>
    <t>"VO21"(1,6+1,8)*2</t>
  </si>
  <si>
    <t>"VO22"(1,6+2,4)*2</t>
  </si>
  <si>
    <t>"VO23"(1,6+2,1)*2</t>
  </si>
  <si>
    <t>"VO24"(1,6+1,2)*2</t>
  </si>
  <si>
    <t>"VO25"(1,6+1,2)*2</t>
  </si>
  <si>
    <t>"VO26"(2,35+1,78)*2</t>
  </si>
  <si>
    <t>"VO27"(1,6+2,4)*2*2</t>
  </si>
  <si>
    <t>"VO28"(2,4+2,06)*2</t>
  </si>
  <si>
    <t>"VO29"(1,6+1,2)*2</t>
  </si>
  <si>
    <t>"VO30"(1,6+1,2)*2</t>
  </si>
  <si>
    <t>"VO32"(1,6+1,2)*2*2</t>
  </si>
  <si>
    <t>"VO33"(0,9+1,2)*2*2</t>
  </si>
  <si>
    <t>"VO34"(0,9+1,2)*2*2</t>
  </si>
  <si>
    <t>"VO35"(2,4+2,1)*2</t>
  </si>
  <si>
    <t>"VO36"(2,4+2,1)*2</t>
  </si>
  <si>
    <t>79</t>
  </si>
  <si>
    <t>76669-ST1R</t>
  </si>
  <si>
    <t>Montáž a dodávka parapetních desek vnitřníh š.140 mm DTD,HPL laminát bílý vč. plastových čílek</t>
  </si>
  <si>
    <t>1521574343</t>
  </si>
  <si>
    <t>80</t>
  </si>
  <si>
    <t>76669-ST2R</t>
  </si>
  <si>
    <t>Montáž a dodávka parapetních desek vnitřníh š.190 mm DTD,HPL laminát bílý vč. plastových čílek</t>
  </si>
  <si>
    <t>490100250</t>
  </si>
  <si>
    <t>81</t>
  </si>
  <si>
    <t>76669-ST3R</t>
  </si>
  <si>
    <t>Montáž a dodávka parapetních desek vnitřníh š.70 mm DTD,HPL laminát bílý vč. plastových čílek</t>
  </si>
  <si>
    <t>-262104675</t>
  </si>
  <si>
    <t>82</t>
  </si>
  <si>
    <t>7666-VO1R</t>
  </si>
  <si>
    <t>Montáž a dodávka plastové okno O+OS bílé 210x160cm (max): Uw=0,9 W/m2K,zasklení izol.trojsklo čiré kompletní provedení dle výpisu výrobků ozn.VO1</t>
  </si>
  <si>
    <t>1124926543</t>
  </si>
  <si>
    <t>Montáž a dodávka plastové okno O+OS s mikroventilací bílé 210x160cm (max): Uw=0,9 W/m2K,zasklení izol.trojsklo čiré kompletní provedení včetně všech kotevních,lemovacích, krycích prvků a kování, podkladního systémového tepelně izolačního profilu s PIR jádrem dle výpisu výrobků ozn.VO1</t>
  </si>
  <si>
    <t>83</t>
  </si>
  <si>
    <t>7666-VO1aR</t>
  </si>
  <si>
    <t>Montáž a dodávka plastové okno O+OS bílé 210x160cm (max): Uw=0,9 W/m2K,zasklení izol.trojsklo čiré kompletní provedení dle výpisu výrobků ozn.VO1*</t>
  </si>
  <si>
    <t>-1967808744</t>
  </si>
  <si>
    <t>Montáž a dodávka plastové okno O+OS s mikroventilací bílé 210x160cm (max): Uw=0,9 W/m2K,zasklení izol.trojsklo čiré kompletní provedení včetně všech kotevních,lemovacích, krycích prvků a kování, podkladního systémového tepelně izolačního profilu s PIR jádrem dle výpisu výrobků ozn.VO1*</t>
  </si>
  <si>
    <t>84</t>
  </si>
  <si>
    <t>7666-VO2R</t>
  </si>
  <si>
    <t>Montáž a dodávka sestava plastových oken s balk.dveřmi O+OS bílé 420x160+90x220 cm (max): Uw=0,9 W/m2K,zasklení izol.trojsklo čiré, bezp.sklo dveří, kompletní provedení dle výpisu výrobků ozn.VO2</t>
  </si>
  <si>
    <t>1600293454</t>
  </si>
  <si>
    <t>Montáž a dodávka sestava plastových oken s balk.dveřmi O+OS s mikroventilací bílé 420x160+90x220 cm (max): Uw=0,9 W/m2K,zasklení izol.trojsklo čiré, bezp.sklo z vnější a vnitřní strany pouze dveří, kompletní provedení včetně všech kotevních,lemovacích, krycích prvků a kování, podkladního systémového tepelně izolačního profilu s PIR jádrem dle výpisu výrobků ozn.VO2</t>
  </si>
  <si>
    <t>85</t>
  </si>
  <si>
    <t>7666-VO2aR</t>
  </si>
  <si>
    <t>Montáž a dodávka sestava plastových oken s balk.dveřmi O+OS bílé 420x160+90x240 cm (max): Uw=0,9 W/m2K,zasklení izol.trojsklo čiré, bezp.sklo dveří, kompletní provedení dle výpisu výrobků ozn.VO2*</t>
  </si>
  <si>
    <t>-1587759278</t>
  </si>
  <si>
    <t>Montáž a dodávka sestava plastových oken s balk.dveřmi O+OS s mikroventilací bílé 420x160+90x240 cm (max): Uw=0,9 W/m2K,zasklení izol.trojsklo čiré, bezp.sklo z vnější a vnitřní strany pouze dveří, kompletní provedení včetně všech kotevních,lemovacích, krycích prvků a kování, podkladního systémového tepelně izolačního profilu s PIR jádrem dle výpisu výrobků ozn.VO2*</t>
  </si>
  <si>
    <t>86</t>
  </si>
  <si>
    <t>7666-VO3R</t>
  </si>
  <si>
    <t>Montáž a dodávka sestava plastových oken s balk.dveřmi O+OS bílé 420x160+90x220 cm (max): Uw=0,9 W/m2K,zasklení izol.trojsklo čiré, bezp.sklo dveří, kompletní provedení dle výpisu výrobků ozn.VO3</t>
  </si>
  <si>
    <t>1491422565</t>
  </si>
  <si>
    <t>Montáž a dodávka sestava plastových oken s balk.dveřmi O+OS s mikroventilací bílé 420x160+90x220 cm (max): Uw=0,9 W/m2K,zasklení izol.trojsklo čiré, bezp.sklo z vnější a vnitřní strany pouze dveří, kompletní provedení včetně všech kotevních,lemovacích, krycích prvků a kování, podkladního systémového tepelně izolačního profilu s PIR jádrem dle výpisu výrobků ozn.VO3</t>
  </si>
  <si>
    <t>87</t>
  </si>
  <si>
    <t>7666-VO3aR</t>
  </si>
  <si>
    <t>Montáž a dodávka sestava plastových oken s balk.dveřmi O+OS bílé 420x160+90x240 cm (max): Uw=0,9 W/m2K,zasklení izol.trojsklo čiré, bezp.sklo dveří, kompletní provedení dle výpisu výrobků ozn.VO3*</t>
  </si>
  <si>
    <t>1173709498</t>
  </si>
  <si>
    <t>Montáž a dodávka sestava plastových oken s balk.dveřmi O+OS s mikroventilací bílé 420x160+90x240 cm (max): Uw=0,9 W/m2K,zasklení izol.trojsklo čiré, bezp.sklo z vnější a vnitřní strany pouze dveří, kompletní provedení včetně všech kotevních,lemovacích, krycích prvků a kování, podkladního systémového tepelně izolačního profilu s PIR jádrem dle výpisu výrobků ozn.VO3*</t>
  </si>
  <si>
    <t>88</t>
  </si>
  <si>
    <t>7666-VO4R</t>
  </si>
  <si>
    <t>Montáž a dodávka plastové okno otvíravé a sklopné bílé 60x160 cm (max): Uw=1,2 W/m2K,zasklení izol.dvojsklo neprůhledné vzor kůra, kompletní provedení dle výpisu výrobků ozn.VO4</t>
  </si>
  <si>
    <t>-1920634553</t>
  </si>
  <si>
    <t>Montáž a dodávka plastové okno otvíravé a sklopné s mikroventilací bílé 60x160 cm (max): Uw=1,2 W/m2K,zasklení izol.dvojsklo neprůhledné vzor kůra,kompletní provedení včetně všech kotevních,lemovacích, krycích prvků a kování, podkladního systémového tepelně izolačního profilu s PIR jádrem dle výpisu výrobků ozn.VO4</t>
  </si>
  <si>
    <t>89</t>
  </si>
  <si>
    <t>7666-VO5R</t>
  </si>
  <si>
    <t>Montáž a dodávka plastové vstupní 1křídlé dveře plné bílé 90x200 cm (max): Uw=1,2 W/m2K, kování klika-koule a bezpeč.zámek atd kompletní provedení dle výpisu výrobků ozn.VO5</t>
  </si>
  <si>
    <t>-1201540852</t>
  </si>
  <si>
    <t>Montáž a dodávka plastové vchodové 1křídlé dveře plné bílé 90x200 cm (max): Uw=1,2 W/m2K,klika-koule,vícebodový bezp.zámek,kartáčky proti prachu, kompletní provedení včetně všech kotevních,lemovacích, krycích prvků a kování dle výpisu výrobků ozn.VO5</t>
  </si>
  <si>
    <t>90</t>
  </si>
  <si>
    <t>7666-VO6R</t>
  </si>
  <si>
    <t>Montáž a dodávka plastové vstupní 1křídlé dveře plné bílé 90x200 cm (max): Uw=1,2 W/m2K, kování klika-koule a bezpeč.zámek atd kompletní provedení dle výpisu výrobků ozn.VO6</t>
  </si>
  <si>
    <t>1388803689</t>
  </si>
  <si>
    <t>Montáž a dodávka plastové vchodové 1křídlé dveře plné bílé 90x200 cm (max): Uw=1,2 W/m2K,klika-koule,vícebodový bezp.zámek,kartáčky proti prachu, kompletní provedení včetně všech kotevních,lemovacích, krycích prvků a kování dle výpisu výrobků ozn.VO6</t>
  </si>
  <si>
    <t>91</t>
  </si>
  <si>
    <t>7666-VO7R</t>
  </si>
  <si>
    <t>Montáž a dodávka plastové okno O+OS bílé 120x150cm (max): Uw=0,9 W/m2K,zasklení izol.trojsklo čiré kompletní provedení dle výpisu výrobků ozn.VO7</t>
  </si>
  <si>
    <t>1711020557</t>
  </si>
  <si>
    <t>Montáž a dodávka plastové okno O+OS s mikroventilací bílé 120x150cm (max): Uw=0,9 W/m2K,zasklení izol.trojsklo čiré, kompletní provedení včetně všech kotevních,lemovacích, krycích prvků a kování, podkladního systémového tepelně izolačního profilu s PIR jádrem dle výpisu výrobků ozn.VO7</t>
  </si>
  <si>
    <t>92</t>
  </si>
  <si>
    <t>7666-VO7aR</t>
  </si>
  <si>
    <t>Montáž a dodávka plastové okno O+OS bílé 120x150cm (max): Uw=0,9 W/m2K,zasklení izol.trojsklo neprůhledné vzor kůra kompletní provedení dle výpisu výrobků ozn.VO7*</t>
  </si>
  <si>
    <t>820464920</t>
  </si>
  <si>
    <t>Montáž a dodávka plastové okno O+OS s mikroventilací bílé 120x150cm (max): Uw=0,9 W/m2K,zasklení izol.trojsklo neprůhledné vzor kůra, kompletní provedení včetně všech kotevních,lemovacích, krycích prvků a kování, podkladního systémového tepelně izolačního profilu s PIR jádrem dle výpisu výrobků ozn.VO7*</t>
  </si>
  <si>
    <t>93</t>
  </si>
  <si>
    <t>7666-VO8R</t>
  </si>
  <si>
    <t>Montáž a dodávka plastové okno O+OS bílé 120x150cm (max): Uw=0,9 W/m2K,zasklení izol.trojsklo čiré kompletní provedení dle výpisu výrobků ozn.VO8</t>
  </si>
  <si>
    <t>-1626366660</t>
  </si>
  <si>
    <t>Montáž a dodávka plastové okno O+OS s mikroventilací bílé 120x150cm (max): Uw=0,9 W/m2K,zasklení izol.trojsklo čiré, kompletní provedení včetně všech kotevních,lemovacích, krycích prvků a kování, podkladního systémového tepelně izolačního profilu s PIR jádrem dle výpisu výrobků ozn.VO8</t>
  </si>
  <si>
    <t>94</t>
  </si>
  <si>
    <t>7666-VO9R</t>
  </si>
  <si>
    <t>Montáž a dodávka plastové okno sklopné bílé 120x90 cm (max): Uw=0,9 W/m2K,zasklení izol.trojsklo neprůhledné vzor kůra,vnější a vnitřní bezp.sklo kompletní provedení dle výpisu výrobků ozn.VO9</t>
  </si>
  <si>
    <t>480756212</t>
  </si>
  <si>
    <t>Montáž a dodávka plastové okno sklopné s mikroventilací bílé 120x90 cm (max): Uw=0,9 W/m2K,zasklení izol.trojsklo neprůhledné vzor kůra,vnější a vnitřní bezp.sklo kompletní provedení včetně všech kotevních,lemovacích, krycích prvků a kování, podkladního systémového tepelně izolačního profilu s PIR jádrem dle výpisu výrobků ozn.VO9</t>
  </si>
  <si>
    <t>95</t>
  </si>
  <si>
    <t>7666-VO9aR</t>
  </si>
  <si>
    <t>Montáž a dodávka plastové okno sklopné bílé 120x90 cm (max): Uw=0,9 W/m2K,zasklení izol.trojsklo neprůhledné vzor kůra, vnitřní bezp.sklo kompletní provedení dle výpisu výrobků ozn.VO9*</t>
  </si>
  <si>
    <t>416120039</t>
  </si>
  <si>
    <t>Montáž a dodávka plastové okno sklopné s mikroventilací bílé 120x90 cm (max): Uw=0,9 W/m2K,zasklení izol.trojsklo neprůhledné vzor kůra, vnitřní bezp.sklo kompletní provedení včetně všech kotevních,lemovacích, krycích prvků a kování, podkladního systémového tepelně izolačního profilu s PIR jádrem dle výpisu výrobků ozn.VO9*</t>
  </si>
  <si>
    <t>96</t>
  </si>
  <si>
    <t>7666-VO10R</t>
  </si>
  <si>
    <t>Montáž a dodávka plastové okno O+OS bílé 240x160cm (max): Uw=0,9 W/m2K,zasklení izol.trojsklo čiré kompletní provedení dle výpisu výrobků ozn.VO10</t>
  </si>
  <si>
    <t>-333217919</t>
  </si>
  <si>
    <t>Montáž a dodávka plastové okno O+OS s mikroventilací bílé 240x160cm (max): Uw=0,9 W/m2K,zasklení izol.trojsklo čiré kompletní provedení včetně všech kotevních,lemovacích, krycích prvků a kování, podkladního systémového tepelně izolačního profilu s PIR jádrem dle výpisu výrobků ozn.VO10</t>
  </si>
  <si>
    <t>97</t>
  </si>
  <si>
    <t>7666-VO11R</t>
  </si>
  <si>
    <t>Montáž a dodávka plastové okno O+OS bílé 180x160cm (max): Uw=0,9 W/m2K,zasklení izol.trojsklo čiré kompletní provedení dle výpisu výrobků ozn.VO11</t>
  </si>
  <si>
    <t>-959609919</t>
  </si>
  <si>
    <t>Montáž a dodávka plastové okno O+OS s mikroventilací bílé 180x160cm (max): Uw=0,9 W/m2K,zasklení izol.trojsklo čiré kompletní provedení včetně všech kotevních,lemovacích, krycích prvků a kování, podkladního systémového tepelně izolačního profilu s PIR jádrem dle výpisu výrobků ozn.VO11</t>
  </si>
  <si>
    <t>98</t>
  </si>
  <si>
    <t>7666-VO12R</t>
  </si>
  <si>
    <t>Montáž a dodávka plastové okno O+OS bílé 210x160 cm (max): Uw=0,9 W/m2K,zasklení izol.trojsklo čiré,venkovní sítě proti hmyzu kompletní provedení dle výpisu výrobků ozn.VO12</t>
  </si>
  <si>
    <t>2071149363</t>
  </si>
  <si>
    <t>Montáž a dodávka plastové okno O+OS s mikroventilací bílé 210x160cm (max): Uw=0,9 W/m2K,zasklení izol.trojsklo čiré,venkovní sítě proti hmyzu kompletní provedení včetně všech kotevních,lemovacích, krycích prvků a kování, podkladního systémového tepelně izolačního profilu s PIR jádrem dle výpisu výrobků ozn.VO12</t>
  </si>
  <si>
    <t>99</t>
  </si>
  <si>
    <t>7666-VO13R</t>
  </si>
  <si>
    <t>Montáž a dodávka plastové okno otvíravé a sklopné bílé 90x160 cm (max): Uw=0,9 W/m2K,zasklení izol.trojsklo čiré, kompletní provedení dle výpisu výrobků ozn.VO13</t>
  </si>
  <si>
    <t>-304145478</t>
  </si>
  <si>
    <t>Montáž a dodávka plastové okno otvíravé a sklopné s mikroventilací bílé 90x160 cm (max): Uw=0,9 W/m2K,zasklení izol.trojsklo čiré kompletní provedení včetně všech kotevních,lemovacích, krycích prvků a kování, podkladního systémového tepelně izolačního profilu s PIR jádrem dle výpisu výrobků ozn.VO13</t>
  </si>
  <si>
    <t>100</t>
  </si>
  <si>
    <t>7666-VO14R</t>
  </si>
  <si>
    <t>Montáž a dodávka plastové okno otvíravé a sklopné bílé 90x160 cm (max): Uw=0,9 W/m2K,zasklení izol.trojsklo čiré, kompletní provedení dle výpisu výrobků ozn.VO14</t>
  </si>
  <si>
    <t>-484275724</t>
  </si>
  <si>
    <t>Montáž a dodávka plastové okno otvíravé a sklopné s mikroventilací bílé 90x160 cm (max): Uw=0,9 W/m2K,zasklení izol.trojsklo čiré kompletní provedení včetně všech kotevních,lemovacích, krycích prvků a kování, podkladního systémového tepelně izolačního profilu s PIR jádrem dle výpisu výrobků ozn.VO14</t>
  </si>
  <si>
    <t>101</t>
  </si>
  <si>
    <t>7666-VO15R</t>
  </si>
  <si>
    <t>Montáž a dodávka plast.prosklená vstupní stěna s dveřmi, nadsvětlíkem a fixní boční části a sklopné elementy bílé 113x160+109x250+113x160 cm (max): Uw=1,2 W/m2K,zasklení izol.dvojsklo čiré, bezp.sklo, kompletní provedení dle výpisu výrobků ozn.VO15</t>
  </si>
  <si>
    <t>-473119214</t>
  </si>
  <si>
    <t>Montáž a dodávka plastová prosklená stěna bílá s vchodovými dveřmi s horním fixním nadsvětlíkem, boční části fixní se sklopnými elementy ovládané pákovým mechanismem 113x160+109x250+113x160 cm (max): Uw=1,2 W/m2K,zasklení izol.dvojsklo čiré, bezpeč.sklo z vnější i vnitřní části dveře, bezpeč.sklo z vnější strany boční fixy, samozavirač, stavěč, klika-koule,bezpeč.zámek, el.zámek, kartáčky proti sněhu a prachu, kompletní provedení včetně všech kotevních,lemovacích, krycích prvků a kování dle výpisu výrobků ozn.VO15</t>
  </si>
  <si>
    <t>102</t>
  </si>
  <si>
    <t>7666-VO16R</t>
  </si>
  <si>
    <t>Montáž a dodávka plast.prosklená vstupní stěna s dveřmi, nadsvětlíkem a fixní boční části a sklopné elementy bílé 113x160+109x250+113x160 cm (max): Uw=1,2 W/m2K,zasklení izol.dvojsklo čiré, bezp.sklo, kompletní provedení dle výpisu výrobků ozn.VO16</t>
  </si>
  <si>
    <t>-193958596</t>
  </si>
  <si>
    <t>Montáž a dodávka plastová prosklená stěna bílá s vchodovými dveřmi s horním fixním nadsvětlíkem, boční části fixní se sklopnými elementy ovládané pákovým mechanismem 113x160+109x250+113x160 cm (max): Uw=1,2 W/m2K,zasklení izol.dvojsklo čiré, bezpeč.sklo z vnější i vnitřní části dveře, bezpeč.sklo z vnější strany boční fixy, samozavirač, stavěč, klika-koule,bezpeč.zámek, el.zámek, kartáčky proti sněhu a prachu, kompletní provedení včetně všech kotevních,lemovacích, krycích prvků a kování dle výpisu výrobků ozn.VO16</t>
  </si>
  <si>
    <t>103</t>
  </si>
  <si>
    <t>7666-VO17R</t>
  </si>
  <si>
    <t>Montáž a dodávka plastové okno O+OS bílé 120x150cm (max): Uw=0,9 W/m2K,zasklení izol.trojsklo čiré kompletní provedení dle výpisu výrobků ozn.VO17</t>
  </si>
  <si>
    <t>1487762584</t>
  </si>
  <si>
    <t>Montáž a dodávka plastové okno O+OS s mikroventilací bílé 120x150cm (max): Uw=0,9 W/m2K,zasklení izol.trojsklo čiré, kompletní provedení včetně všech kotevních,lemovacích, krycích prvků a kování, podkladního systémového tepelně izolačního profilu s PIR jádrem dle výpisu výrobků ozn.VO17</t>
  </si>
  <si>
    <t>104</t>
  </si>
  <si>
    <t>7666-VO18R</t>
  </si>
  <si>
    <t>Montáž a dodávka plastové okno O+OS bílé 120x150cm (max): Uw=0,9 W/m2K,zasklení izol.trojsklo čiré kompletní provedení dle výpisu výrobků ozn.VO18</t>
  </si>
  <si>
    <t>-1965303520</t>
  </si>
  <si>
    <t>Montáž a dodávka plastové okno O+OS s mikroventilací bílé 120x150cm (max): Uw=0,9 W/m2K,zasklení izol.trojsklo čiré, kompletní provedení včetně všech kotevních,lemovacích, krycích prvků a kování, podkladního systémového tepelně izolačního profilu s PIR jádrem dle výpisu výrobků ozn.VO18</t>
  </si>
  <si>
    <t>105</t>
  </si>
  <si>
    <t>7666-VO19R</t>
  </si>
  <si>
    <t>Montáž a dodávka plastové prosklené bílé vstupní dveře s fix.nadsvětlíkem 120x248 cm (max): Uw=1,1 W/m2K, zasklení izol.trojsklo vnější bezp.dveří,vícebodový bezp.zámek,kování klika-koule atd. kompletní provedení dle výpisu výrobků ozn.VO19</t>
  </si>
  <si>
    <t>-1802221734</t>
  </si>
  <si>
    <t>Montáž a dodávka plastové prosklené bílé vstupní dveře s fixním nadsvětlíkem 120x248 cm (max): Uw=1,1 W/m2K,zasklení izol.trojsklo z vnější strany bezpečnostní pooze dveře,klika-koule,vícebodový bezp.zámek,kartáčky proti sněhu a prachu, systémová okapnice proti průniku deště, kompletní provedení včetně všech kotevních,lemovacích, krycích prvků a kování dle výpisu výrobků ozn.VO19</t>
  </si>
  <si>
    <t>106</t>
  </si>
  <si>
    <t>7666-VO20R</t>
  </si>
  <si>
    <t>Montáž a dodávka plastové prosklené bílé vstupní dveře s fix.nadsvětlíkem 120x248 cm (max): Uw=1,1 W/m2K, zasklení izol.trojsklo vnější bezp.dveří,vícebodový bezp.zámek,kování klika-koule atd. kompletní provedení dle výpisu výrobků ozn.VO20</t>
  </si>
  <si>
    <t>1632746820</t>
  </si>
  <si>
    <t>Montáž a dodávka plastové prosklené bílé vstupní dveře s fixním nadsvětlíkem 120x248 cm (max): Uw=1,1 W/m2K,zasklení izol.trojsklo z vnější strany bezpečnostní pooze dveře,klika-koule,vícebodový bezp.zámek,kartáčky proti sněhu a prachu, systémová okapnice proti průniku deště, kompletní provedení včetně všech kotevních,lemovacích, krycích prvků a kování dle výpisu výrobků ozn.VO20</t>
  </si>
  <si>
    <t>107</t>
  </si>
  <si>
    <t>7666-VO21R</t>
  </si>
  <si>
    <t>Montáž a dodávka plastové okno O+OS bílé 180x160 cm (max): Uw=0,9 W/m2K,zasklení izol.trojsklo čiré,venkovní sítě proti hmyzu kompletní provedení dle výpisu výrobků ozn.VO21</t>
  </si>
  <si>
    <t>-213381015</t>
  </si>
  <si>
    <t>Montáž a dodávka plastové okno O+OS s mikroventilací bílé 180x160cm (max): Uw=0,9 W/m2K,zasklení izol.trojsklo čiré,venkovní sítě proti hmyzu kompletní provedení včetně všech kotevních,lemovacích, krycích prvků a kování, podkladního systémového tepelně izolačního profilu s PIR jádrem dle výpisu výrobků ozn.VO21</t>
  </si>
  <si>
    <t>108</t>
  </si>
  <si>
    <t>7666-VO22R</t>
  </si>
  <si>
    <t>Montáž a dodávka plastové okno O+OS bílé 240x160 cm (max): Uw=0,9 W/m2K,zasklení izol.trojsklo čiré,venkovní sítě proti hmyzu kompletní provedení dle výpisu výrobků ozn.VO22</t>
  </si>
  <si>
    <t>-2021685161</t>
  </si>
  <si>
    <t>Montáž a dodávka plastové okno O+OS s mikroventilací bílé 240x160cm (max): Uw=0,9 W/m2K,zasklení izol.trojsklo čiré,venkovní sítě proti hmyzu kompletní provedení včetně všech kotevních,lemovacích, krycích prvků a kování, podkladního systémového tepelně izolačního profilu s PIR jádrem dle výpisu výrobků ozn.VO22</t>
  </si>
  <si>
    <t>109</t>
  </si>
  <si>
    <t>7666-VO23R</t>
  </si>
  <si>
    <t>Montáž a dodávka plastové okno O+OS bílé 210x160 cm (max): Uw=0,9 W/m2K,zasklení izol.trojsklo čiré,venkovní sítě proti hmyzu kompletní provedení dle výpisu výrobků ozn.VO23</t>
  </si>
  <si>
    <t>-596235477</t>
  </si>
  <si>
    <t>Montáž a dodávka plastové okno O+OS s mikroventilací bílé 210x160cm (max): Uw=0,9 W/m2K,zasklení izol.trojsklo čiré,venkovní sítě proti hmyzu kompletní provedení včetně všech kotevních,lemovacích, krycích prvků a kování, podkladního systémového tepelně izolačního profilu s PIR jádrem dle výpisu výrobků ozn.VO23</t>
  </si>
  <si>
    <t>110</t>
  </si>
  <si>
    <t>7666-VO24R</t>
  </si>
  <si>
    <t>Montáž a dodávka plastové okno O+OS bílé 120x160 cm (max): Uw=0,9 W/m2K,zasklení izol.trojsklo čiré+ TM fólie,venkovní sítě proti hmyzu kompletní provedení dle výpisu výrobků ozn.VO24</t>
  </si>
  <si>
    <t>-1116778669</t>
  </si>
  <si>
    <t>Montáž a dodávka plastové okno O+OS s mikroventilací bílé 120x160cm (max): Uw=0,9 W/m2K,zasklení izol.trojsklo čiré+ zatemňující nepr.fólie,venkovní sítě proti hmyzu kompletní provedení včetně všech kotevních,lemovacích, krycích prvků a kování, podkladního systémového tepelně izolačního profilu s PIR jádrem dle výpisu výrobků ozn.VO24</t>
  </si>
  <si>
    <t>111</t>
  </si>
  <si>
    <t>7666-VO25R</t>
  </si>
  <si>
    <t>Montáž a dodávka plastové okno O+OS bílé 120x160 cm (max): Uw=0,9 W/m2K,zasklení izol.trojsklo neprůhledné vzor kůra kompletní provedení dle výpisu výrobků ozn.VO25</t>
  </si>
  <si>
    <t>-668273490</t>
  </si>
  <si>
    <t>Montáž a dodávka plastové okno O+OS s mikroventilací bílé 120x160cm (max): Uw=0,9 W/m2K,zasklení izol.trojsklo neprůhledné vzor kůra kompletní provedení včetně všech kotevních,lemovacích, krycích prvků a kování, podkladního systémového tepelně izolačního profilu s PIR jádrem dle výpisu výrobků ozn.VO25</t>
  </si>
  <si>
    <t>112</t>
  </si>
  <si>
    <t>7666-VO26R</t>
  </si>
  <si>
    <t>Montáž a dodávka sestava plastového okna s balk.dveřmi s nízkým prahem O+OS bílé 90x160+88x235 cm (max): Uw=0,9 W/m2K,zasklení izol.trojsklo čiré, kompletní provedení dle výpisu výrobků ozn.VO26</t>
  </si>
  <si>
    <t>844273225</t>
  </si>
  <si>
    <t>Montáž a dodávka sestava plastového okna s balk.dveřmi s nízkým prahem O+OS s mikroventilací bílé 90x160+88x235 cm (max): Uw=0,9 W/m2K,zasklení izol.trojsklo čiré, kompletní provedení včetně všech kotevních,lemovacích, krycích prvků a kování, podkladního systémového tepelně izolačního profilu s PIR jádrem dle výpisu výrobků ozn.VO26</t>
  </si>
  <si>
    <t>113</t>
  </si>
  <si>
    <t>7666-VO27R</t>
  </si>
  <si>
    <t>Montáž a dodávka plastové okno O+OS bílé 240x160cm (max): Uw=0,9 W/m2K,zasklení izol.trojsklo čiré kompletní provedení dle výpisu výrobků ozn.VO27</t>
  </si>
  <si>
    <t>1708662850</t>
  </si>
  <si>
    <t>Montáž a dodávka plastové okno O+OS s mikroventilací bílé 240x160cm (max): Uw=0,9 W/m2K,zasklení izol.trojsklo čiré kompletní provedení včetně všech kotevních,lemovacích, krycích prvků a kování, podkladního systémového tepelně izolačního profilu s PIR jádrem dle výpisu výrobků ozn.VO27</t>
  </si>
  <si>
    <t>114</t>
  </si>
  <si>
    <t>7666-VO28R</t>
  </si>
  <si>
    <t>Montáž a dodávka sestava plastového okna s balk.dveřmi s nízkým prahem O+OS bílé 118x160+88x240 cm (max): Uw=0,9 W/m2K,zasklení izol.trojsklo čiré, kompletní provedení dle výpisu výrobků ozn.VO28</t>
  </si>
  <si>
    <t>61706053</t>
  </si>
  <si>
    <t>Montáž a dodávka sestava plastového okna s balk.dveřmi s nízkým prahem O+OS s mikroventilací bílé 118x160+88x240 cm (max): Uw=0,9 W/m2K,zasklení izol.trojsklo čiré, kompletní provedení včetně všech kotevních,lemovacích, krycích prvků a kování, podkladního systémového tepelně izolačního profilu s PIR jádrem dle výpisu výrobků ozn.VO28</t>
  </si>
  <si>
    <t>115</t>
  </si>
  <si>
    <t>7666-VO29R</t>
  </si>
  <si>
    <t>Montáž a dodávka plastové okno O+OS bílé 120x160 cm (max): Uw=0,9 W/m2K,zasklení izol.trojsklo neprůhledné vzor kůra,venkovní sítě proti hmyzu kompletní provedení dle výpisu výrobků ozn.VO29</t>
  </si>
  <si>
    <t>-1726150670</t>
  </si>
  <si>
    <t>Montáž a dodávka plastové okno O+OS s mikroventilací bílé 120x160cm (max): Uw=0,9 W/m2K,zasklení izol.trojsklo neprůhledné vzor kůra,venkovní sítě proti hmyzu kompletní provedení včetně všech kotevních,lemovacích, krycích prvků a kování, podkladního systémového tepelně izolačního profilu s PIR jádrem dle výpisu výrobků ozn.VO29</t>
  </si>
  <si>
    <t>116</t>
  </si>
  <si>
    <t>7666-VO30R</t>
  </si>
  <si>
    <t>Montáž a dodávka plastové okno O+OS bílé 120x160 cm (max): Uw=0,9 W/m2K,zasklení izol.trojsklo čiré+ TM fólie,venkovní sítě proti hmyzu kompletní provedení dle výpisu výrobků ozn.VO30</t>
  </si>
  <si>
    <t>998729454</t>
  </si>
  <si>
    <t>Montáž a dodávka plastové okno O+OS s mikroventilací bílé 120x160cm (max): Uw=0,9 W/m2K,zasklení izol.trojsklo čiré+ zatemňující nepr.fólie,venkovní sítě proti hmyzu kompletní provedení včetně všech kotevních,lemovacích, krycích prvků a kování, podkladního systémového tepelně izolačního profilu s PIR jádrem dle výpisu výrobků ozn.VO30</t>
  </si>
  <si>
    <t>117</t>
  </si>
  <si>
    <t>7666-VO31R</t>
  </si>
  <si>
    <t>Montáž a dodávka plastové vstupní 1křídlé dveře plné bílé 105x205 cm (max): Uw=1,2 W/m2K, kování klika-koule a bezpeč.zámek, samozavírač,stavěč atd kompletní provedení dle výpisu výrobků ozn.VO31</t>
  </si>
  <si>
    <t>-1918434345</t>
  </si>
  <si>
    <t>Montáž a dodávka plastové vchodové 1křídlé dveře plné bílé 105x205 cm (max): Uw=1,2 W/m2K,samozavírač, stavěč křídel, klika-koule,vícebodový bezp.zámek,el.zámek,kartáčky proti sněhu a prachu,systémová okapnice proti průniku deště, kompletní provedení včetně všech kotevních,lemovacích, krycích prvků a kování dle výpisu výrobků ozn.VO31</t>
  </si>
  <si>
    <t>118</t>
  </si>
  <si>
    <t>7666-VO32R</t>
  </si>
  <si>
    <t>Montáž a dodávka plastové okno O+OS bílé 120x160cm (max): Uw=0,9 W/m2K,zasklení izol.trojsklo čiré kompletní provedení dle výpisu výrobků ozn.VO32</t>
  </si>
  <si>
    <t>-961017158</t>
  </si>
  <si>
    <t>Montáž a dodávka plastové okno O+OS s mikroventilací bílé 120x160cm (max): Uw=0,9 W/m2K,zasklení izol.trojsklo čiré, kompletní provedení včetně všech kotevních,lemovacích, krycích prvků a kování, podkladního systémového tepelně izolačního profilu s PIR jádrem dle výpisu výrobků ozn.VO32</t>
  </si>
  <si>
    <t>119</t>
  </si>
  <si>
    <t>7666-VO33R</t>
  </si>
  <si>
    <t>Montáž a dodávka plastové okno bílé sklopné 120x90 cm (max): Uw=0,9 W/m2K,zasklení izol.trojsklo neprůhledné vzor kůra, pákový mechanismus kompletní provedení dle výpisu výrobků ozn.VO33</t>
  </si>
  <si>
    <t>1748461882</t>
  </si>
  <si>
    <t>Montáž a dodávka plastové okno bílé sklopné s mikroventilací 120x90 cm (max): Uw=0,9 W/m2K,zasklení izol.trojsklo nprůhledné vzor kůra, pákový mechanismus kompletní provedení včetně všech kotevních,lemovacích, krycích prvků a kování, podkladního systémového tepelně izolačního profilu s PIR jádrem dle výpisu výrobků ozn.VO33</t>
  </si>
  <si>
    <t>120</t>
  </si>
  <si>
    <t>7666-VO34R</t>
  </si>
  <si>
    <t>Montáž a dodávka plastové okno bílé sklopné 120x90 cm (max): Uw=0,9 W/m2K,zasklení izol.trojsklo neprůhledné vzor kůra, pákový mechanismus kompletní provedení dle výpisu výrobků ozn.VO34</t>
  </si>
  <si>
    <t>1375752365</t>
  </si>
  <si>
    <t>Montáž a dodávka plastové okno bílé sklopné s mikroventilací 120x90 cm (max): Uw=0,9 W/m2K,zasklení izol.trojsklo nprůhledné vzor kůra, pákový mechanismus kompletní provedení včetně všech kotevních,lemovacích, krycích prvků a kování, podkladního systémového tepelně izolačního profilu s PIR jádrem dle výpisu výrobků ozn.VO34</t>
  </si>
  <si>
    <t>121</t>
  </si>
  <si>
    <t>7666-VO35R</t>
  </si>
  <si>
    <t>Montáž a dodávka sestava plastového okna s balk.dveřmi s nízkým prahem O+OS bílé 120x160+90x240 cm (max): Uw=0,9 W/m2K,zasklení izol.trojsklo čiré, kompletní provedení dle výpisu výrobků ozn.VO35</t>
  </si>
  <si>
    <t>-169040516</t>
  </si>
  <si>
    <t>Montáž a dodávka sestava plastového okna s balk.dveřmi s nízkým prahem O+OS s mikroventilací bílé 120x160+90x240 cm (max): Uw=0,9 W/m2K,zasklení izol.trojsklo čiré, kompletní provedení včetně všech kotevních,lemovacích, krycích prvků a kování, podkladního systémového tepelně izolačního profilu s PIR jádrem dle výpisu výrobků ozn.VO35</t>
  </si>
  <si>
    <t>122</t>
  </si>
  <si>
    <t>7666-VO36R</t>
  </si>
  <si>
    <t>Montáž a dodávka sestava plastového okna s balk.dveřmi s nízkým prahem O+OS bílé 120x160+90x240 cm (max): Uw=0,9 W/m2K,zasklení izol.trojsklo čiré, kompletní provedení dle výpisu výrobků ozn.VO36</t>
  </si>
  <si>
    <t>1607475904</t>
  </si>
  <si>
    <t>Montáž a dodávka sestava plastového okna s balk.dveřmi s nízkým prahem O+OS s mikroventilací bílé 120x160+90x240 cm (max): Uw=0,9 W/m2K,zasklení izol.trojsklo čiré, kompletní provedení včetně všech kotevních,lemovacích, krycích prvků a kování, podkladního systémového tepelně izolačního profilu s PIR jádrem dle výpisu výrobků ozn.VO36</t>
  </si>
  <si>
    <t>123</t>
  </si>
  <si>
    <t>998766202</t>
  </si>
  <si>
    <t>Přesun hmot procentní pro kce truhlářské v objektech v přes 6 do 12 m</t>
  </si>
  <si>
    <t>-395166026</t>
  </si>
  <si>
    <t>Přesun hmot pro konstrukce truhlářské stanovený procentní sazbou (%) z ceny vodorovná dopravní vzdálenost do 50 m v objektech výšky přes 6 do 12 m</t>
  </si>
  <si>
    <t>https://podminky.urs.cz/item/CS_URS_2022_01/998766202</t>
  </si>
  <si>
    <t>124</t>
  </si>
  <si>
    <t>998766292</t>
  </si>
  <si>
    <t>Příplatek k přesunu hmot procentní 766 za zvětšený přesun do 100 m</t>
  </si>
  <si>
    <t>-1921891786</t>
  </si>
  <si>
    <t>Přesun hmot pro konstrukce truhlářské stanovený procentní sazbou (%) z ceny Příplatek k cenám za zvětšený přesun přes vymezenou největší dopravní vzdálenost do 100 m</t>
  </si>
  <si>
    <t>https://podminky.urs.cz/item/CS_URS_2022_01/998766292</t>
  </si>
  <si>
    <t>771</t>
  </si>
  <si>
    <t>Podlahy z dlaždic</t>
  </si>
  <si>
    <t>125</t>
  </si>
  <si>
    <t>771553913R</t>
  </si>
  <si>
    <t>Oprava podlah z teracových dlaždic lepených do 12 ks/m2 vč.dodávky dlažby shodné se stávající</t>
  </si>
  <si>
    <t>-1105701131</t>
  </si>
  <si>
    <t>Opravy podlah z dlaždic teracových lepených, při velikosti dlaždic přes 9 do 12 ks/ m2 včetně dodávky dlažby shodné se stávající</t>
  </si>
  <si>
    <t>"u výměny balk.dveří nebo vstupu"48</t>
  </si>
  <si>
    <t>126</t>
  </si>
  <si>
    <t>771573913R</t>
  </si>
  <si>
    <t>Oprava podlah z keramických dlaždic režných lepených do 12 ks/m2 vč.dodávky dlažby shodné se stávající</t>
  </si>
  <si>
    <t>1775757382</t>
  </si>
  <si>
    <t>Opravy podlah z dlaždic keramických lepených při velikosti dlaždic do 12 ks/m2 včetně dodávky dlažby shodné se stávající</t>
  </si>
  <si>
    <t>"u výměny balk.dveří nebo vstupu"15</t>
  </si>
  <si>
    <t>127</t>
  </si>
  <si>
    <t>998771202</t>
  </si>
  <si>
    <t>Přesun hmot procentní pro podlahy z dlaždic v objektech v přes 6 do 12 m</t>
  </si>
  <si>
    <t>-1960534871</t>
  </si>
  <si>
    <t>Přesun hmot pro podlahy z dlaždic stanovený procentní sazbou (%) z ceny vodorovná dopravní vzdálenost do 50 m v objektech výšky přes 6 do 12 m</t>
  </si>
  <si>
    <t>https://podminky.urs.cz/item/CS_URS_2022_01/998771202</t>
  </si>
  <si>
    <t>776</t>
  </si>
  <si>
    <t>Podlahy povlakové</t>
  </si>
  <si>
    <t>128</t>
  </si>
  <si>
    <t>776201920R</t>
  </si>
  <si>
    <t>Oprava podlah z PVC po výměně vstupních nebo balkonových dveří plochy do 0,25 m2 vč.soklíku</t>
  </si>
  <si>
    <t>-1823398991</t>
  </si>
  <si>
    <t>781</t>
  </si>
  <si>
    <t>Dokončovací práce - obklady</t>
  </si>
  <si>
    <t>129</t>
  </si>
  <si>
    <t>781414914R</t>
  </si>
  <si>
    <t>Oprava obkladu z obkladaček keramických do 25 ks/m2 lepených včetně dodávky keramického obkladu shodného se stávajícím</t>
  </si>
  <si>
    <t>1560952020</t>
  </si>
  <si>
    <t>"v místě výměny dveří a oken s keramickým obkladem na parapetu a ostění"96</t>
  </si>
  <si>
    <t>130</t>
  </si>
  <si>
    <t>998781202</t>
  </si>
  <si>
    <t>Přesun hmot procentní pro obklady keramické v objektech v přes 6 do 12 m</t>
  </si>
  <si>
    <t>1553371609</t>
  </si>
  <si>
    <t>Přesun hmot pro obklady keramické stanovený procentní sazbou (%) z ceny vodorovná dopravní vzdálenost do 50 m v objektech výšky přes 6 do 12 m</t>
  </si>
  <si>
    <t>https://podminky.urs.cz/item/CS_URS_2022_01/998781202</t>
  </si>
  <si>
    <t>784</t>
  </si>
  <si>
    <t>Dokončovací práce - malby a tapety</t>
  </si>
  <si>
    <t>131</t>
  </si>
  <si>
    <t>784171101</t>
  </si>
  <si>
    <t>Zakrytí vnitřních podlah včetně pozdějšího odkrytí</t>
  </si>
  <si>
    <t>-373728043</t>
  </si>
  <si>
    <t>Zakrytí nemalovaných ploch (materiál ve specifikaci) včetně pozdějšího odkrytí podlah</t>
  </si>
  <si>
    <t>https://podminky.urs.cz/item/CS_URS_2022_01/784171101</t>
  </si>
  <si>
    <t>"šíře 1 m před oknem nebo dveřmi"</t>
  </si>
  <si>
    <t>"1NP"146</t>
  </si>
  <si>
    <t>"2NP"100</t>
  </si>
  <si>
    <t>"lodžie nebo kryté vstupy"70</t>
  </si>
  <si>
    <t>132</t>
  </si>
  <si>
    <t>581248605R</t>
  </si>
  <si>
    <t>rouno zakrývací materiál textil + polyetylen,180 g/m2, šířka 1 m, délka 20 m, plocha 20 m2, barva šedá</t>
  </si>
  <si>
    <t>-1187720251</t>
  </si>
  <si>
    <t>316*1,05 'Přepočtené koeficientem množství</t>
  </si>
  <si>
    <t>133</t>
  </si>
  <si>
    <t>784171111</t>
  </si>
  <si>
    <t>Zakrytí vnitřních ploch stěn v místnostech v do 3,80 m</t>
  </si>
  <si>
    <t>-998848844</t>
  </si>
  <si>
    <t>Zakrytí nemalovaných ploch (materiál ve specifikaci) včetně pozdějšího odkrytí svislých ploch např. stěn, oken, dveří v místnostech výšky do 3,80</t>
  </si>
  <si>
    <t>https://podminky.urs.cz/item/CS_URS_2022_01/784171111</t>
  </si>
  <si>
    <t>"okna a dveře obě strany"</t>
  </si>
  <si>
    <t>"VO1"(2,1*1,6)*28*2</t>
  </si>
  <si>
    <t>"VO1*"(2,1*1,6)*2*2</t>
  </si>
  <si>
    <t>"VO2"(4,2*1,6+0,9*2,2)*2</t>
  </si>
  <si>
    <t>"VO2*"(4,2*1,6+0,9*2,4)*2</t>
  </si>
  <si>
    <t>"VO3"(4,2*1,6+0,9*2,2)*2</t>
  </si>
  <si>
    <t>"VO3"(4,2*1,6+0,9*2,4)*2</t>
  </si>
  <si>
    <t>"VO4"(0,6*1,6)*4*2</t>
  </si>
  <si>
    <t>"VO5"(0,9*2)*2*2</t>
  </si>
  <si>
    <t>"VO6"(0,9*2)*2*2</t>
  </si>
  <si>
    <t>"VO7"(1,2*1,5)*2*8</t>
  </si>
  <si>
    <t>"VO7*"(1,2*1,5)*2*2</t>
  </si>
  <si>
    <t>"VO8"(1,2*1,5)*2*4</t>
  </si>
  <si>
    <t>"VO9"(0,9*1,2)*2*2</t>
  </si>
  <si>
    <t>"VO9*"(0,9*1,2)*2*2</t>
  </si>
  <si>
    <t>"VO10"2,4*1,6*4*2</t>
  </si>
  <si>
    <t>"VO11"1,8*1,6*4*2</t>
  </si>
  <si>
    <t>"VO12"2,1*1,6*4*2</t>
  </si>
  <si>
    <t>"VO13"0,9*1,6*2</t>
  </si>
  <si>
    <t>"VO14"0,9*1,6*2</t>
  </si>
  <si>
    <t>"VO15"(1,13*1,6*2+1,09*2,5)*2</t>
  </si>
  <si>
    <t>"VO16"(1,13*1,6*2+1,09*2,5)*2</t>
  </si>
  <si>
    <t>"VO17"1,2*1,5*5*2</t>
  </si>
  <si>
    <t>"VO18"1,2*1,5*5*2</t>
  </si>
  <si>
    <t>"VO19"1,2*2,48*2</t>
  </si>
  <si>
    <t>"VO20"1,2*2,48*2</t>
  </si>
  <si>
    <t>"VO21"1,8*1,6*2</t>
  </si>
  <si>
    <t>"VO22"2,4*1,6*2</t>
  </si>
  <si>
    <t>"VO23"2,1*1,6*2</t>
  </si>
  <si>
    <t>"VO24"1,2*1,6*2</t>
  </si>
  <si>
    <t>"VO25"1,2*1,6*2</t>
  </si>
  <si>
    <t>"VO26"(0,9*1,6+0,88*2,35)*2</t>
  </si>
  <si>
    <t>"VO27"2,4*1,6*2*2</t>
  </si>
  <si>
    <t>"VO28"(1,18*1,6+0,88*2,4)*2</t>
  </si>
  <si>
    <t>"VO29"1,2*1,6*2</t>
  </si>
  <si>
    <t>"VO30"1,2*1,6*2</t>
  </si>
  <si>
    <t>"VO31"1,05*2,05*2</t>
  </si>
  <si>
    <t>"VO32"1,2*1,6*2*2</t>
  </si>
  <si>
    <t>"VO33"1,2*0,9*2*2</t>
  </si>
  <si>
    <t>"VO34"1,2*0,9*2*2</t>
  </si>
  <si>
    <t>"VO35"(1,2*1,6+0,9*2,4)*2</t>
  </si>
  <si>
    <t>"VO36"(1,2*1,6+0,9*2,4)*2</t>
  </si>
  <si>
    <t>134</t>
  </si>
  <si>
    <t>58124844</t>
  </si>
  <si>
    <t>fólie pro malířské potřeby zakrývací tl 25µ 4x5m</t>
  </si>
  <si>
    <t>2114265150</t>
  </si>
  <si>
    <t>615,549*1,05 'Přepočtené koeficientem množství</t>
  </si>
  <si>
    <t>135</t>
  </si>
  <si>
    <t>58124840</t>
  </si>
  <si>
    <t>páska malířská z PVC a UV odolná (7 dnů) do š 50mm</t>
  </si>
  <si>
    <t>-1949933655</t>
  </si>
  <si>
    <t>"VO1"(2,1+1,6)*28*4</t>
  </si>
  <si>
    <t>"VO1*"(2,1+1,6)*2*4</t>
  </si>
  <si>
    <t>"VO2"(5,1+2,2)*4</t>
  </si>
  <si>
    <t>"VO2*"(5,1+2,4)*4</t>
  </si>
  <si>
    <t>"VO3"(5,1+2,2)*4</t>
  </si>
  <si>
    <t>"VO3*"(5,1+2,4)*4</t>
  </si>
  <si>
    <t>"VO4"(0,6+1,6)*4*4</t>
  </si>
  <si>
    <t>"VO5"(0,9+2)*2*4</t>
  </si>
  <si>
    <t>"VO6"(0,9+2)*2*4</t>
  </si>
  <si>
    <t>"VO7"(1,2+1,5)*4*8</t>
  </si>
  <si>
    <t>"VO7*"(1,2+1,5)*2*4</t>
  </si>
  <si>
    <t>"VO8"(1,2+1,5)*4*4</t>
  </si>
  <si>
    <t>"VO9"(0,9+1,2)*2*4</t>
  </si>
  <si>
    <t>"VO9*"(0,9+1,2)*2*4</t>
  </si>
  <si>
    <t>"VO10"(2,4+1,6)*4*4</t>
  </si>
  <si>
    <t>"VO11"(1,8+1,6)*4*4</t>
  </si>
  <si>
    <t>"VO12"(2,1+1,6)*4*4</t>
  </si>
  <si>
    <t>"VO13"(0,9+1,6)*4</t>
  </si>
  <si>
    <t>"VO14"(0,9+1,6)*4</t>
  </si>
  <si>
    <t>"VO15"(1,13+1,6)*4*2+(1,09*2,5)*4</t>
  </si>
  <si>
    <t>"VO16"(1,13+1,6)*4*2+(1,09*2,5)*4</t>
  </si>
  <si>
    <t>"VO17"(1,2+1,5)*5*4</t>
  </si>
  <si>
    <t>"VO18"(1,2+1,5)*5*4</t>
  </si>
  <si>
    <t>"VO19"(1,2+2,48)*4</t>
  </si>
  <si>
    <t>"VO20"(1,2+2,48)*4</t>
  </si>
  <si>
    <t>"VO21"(1,8+1,6)*4</t>
  </si>
  <si>
    <t>"VO22"(2,4+1,6)*4</t>
  </si>
  <si>
    <t>"VO23"(2,1+1,6)*4</t>
  </si>
  <si>
    <t>"VO24"(1,2+1,6)*4</t>
  </si>
  <si>
    <t>"VO25"(1,2+1,6)*4</t>
  </si>
  <si>
    <t>"VO26"(0,9+1,6)*4+(0,88+2,35)*4</t>
  </si>
  <si>
    <t>"VO27"(2,4+1,6)*2*4</t>
  </si>
  <si>
    <t>"VO28"(1,18+1,6)*4+(0,88+2,4)*4</t>
  </si>
  <si>
    <t>"VO29"(1,2+1,6)*4</t>
  </si>
  <si>
    <t>"VO30"(1,2+1,6)*4</t>
  </si>
  <si>
    <t>"VO31"(1,05+2,05)*4</t>
  </si>
  <si>
    <t>"VO32"(1,2+1,6)*2*4</t>
  </si>
  <si>
    <t>"VO33"(1,2+0,9)*2*4</t>
  </si>
  <si>
    <t>"VO34"(1,2+0,9)*2*4</t>
  </si>
  <si>
    <t>"VO35"(1,2+1,6)*4+(0,9+2,4)*4</t>
  </si>
  <si>
    <t>"VO36"(1,2+1,6)*4+(0,9+2,4)*4</t>
  </si>
  <si>
    <t>1514,88*1,05 'Přepočtené koeficientem množství</t>
  </si>
  <si>
    <t>136</t>
  </si>
  <si>
    <t>784171121</t>
  </si>
  <si>
    <t>Zakrytí vnitřních ploch konstrukcí nebo prvků v místnostech v do 3,80 m</t>
  </si>
  <si>
    <t>-1662892303</t>
  </si>
  <si>
    <t>Zakrytí nemalovaných ploch (materiál ve specifikaci) včetně pozdějšího odkrytí konstrukcí nebo samostatných prvků např. schodišť, nábytku, radiátorů, zábradlí v místnostech výšky do 3,80</t>
  </si>
  <si>
    <t>https://podminky.urs.cz/item/CS_URS_2022_01/784171121</t>
  </si>
  <si>
    <t>137</t>
  </si>
  <si>
    <t>-2103639534</t>
  </si>
  <si>
    <t>26,152*1,05 'Přepočtené koeficientem množství</t>
  </si>
  <si>
    <t>138</t>
  </si>
  <si>
    <t>-1495227399</t>
  </si>
  <si>
    <t>382,5*1,05 'Přepočtené koeficientem množství</t>
  </si>
  <si>
    <t>139</t>
  </si>
  <si>
    <t>784950031R</t>
  </si>
  <si>
    <t>Oprava stávajíích maleb z malířských směsí odstín dle stávající</t>
  </si>
  <si>
    <t>817298213</t>
  </si>
  <si>
    <t>"ostění a nadpraží oken a dveří"</t>
  </si>
  <si>
    <t>"VO1"(1,6*2+2,1)*28*0,14</t>
  </si>
  <si>
    <t>"VO1*"(1,6*2+2,1)*2*0,14</t>
  </si>
  <si>
    <t>"VO2"(2,2*2+5,1)*0,14</t>
  </si>
  <si>
    <t>"VO2*"(2,4*2+5,1)*0,14</t>
  </si>
  <si>
    <t>"VO3"(2,2*2+5,1)*0,14</t>
  </si>
  <si>
    <t>"VO3*"(2,4*2+5,1)*0,14</t>
  </si>
  <si>
    <t>"VO4"(1,6*2+0,6)*4*0,1</t>
  </si>
  <si>
    <t>"VO5"(2*2+0,9)*2*0,11</t>
  </si>
  <si>
    <t>"VO6"(2*2+0,9)*2*0,11</t>
  </si>
  <si>
    <t>"VO7"(1,5*2+1,2)*8*0,19</t>
  </si>
  <si>
    <t>"VO7*"(1,5*2+1,2)*2*0,19</t>
  </si>
  <si>
    <t>"VO8"(1,5*2+1,2)*(0,19*2+0,14*2)</t>
  </si>
  <si>
    <t>"VO9"(0,9*2+1,2)*2*0,14</t>
  </si>
  <si>
    <t>"VO9*"(0,9*2+1,2)*2*0,14</t>
  </si>
  <si>
    <t>"VO10"(1,6*2+2,4)*4*0,14</t>
  </si>
  <si>
    <t>"VO11"(1,6*2+1,8)*4*0,14</t>
  </si>
  <si>
    <t>"VO12"(1,6*4+2,1)*4*0,14</t>
  </si>
  <si>
    <t>"VO13"(1,6*2+0,9)*0,19</t>
  </si>
  <si>
    <t>"VO14"(1,6*2+0,9)*0,19</t>
  </si>
  <si>
    <t>"VO15"(3,35+2,5*2)*0,2</t>
  </si>
  <si>
    <t>"VO16"(3,35+2,5*2)*0,2</t>
  </si>
  <si>
    <t>"VO17"(1,5*2+1,2)*5*0,19</t>
  </si>
  <si>
    <t>"VO18"(1,5*2+1,2)*5*0,19</t>
  </si>
  <si>
    <t>"VO19"(2,48*2+1,2)*0,19</t>
  </si>
  <si>
    <t>"VO20"(2,48*2+1,2)*0,19</t>
  </si>
  <si>
    <t>"VO21"(1,6*2+1,8)*0,14</t>
  </si>
  <si>
    <t>"VO22"(1,6*2+2,4)*0,14</t>
  </si>
  <si>
    <t>"VO23"(1,6*2+2,1)*0,14</t>
  </si>
  <si>
    <t>"VO24"(1,6*2+1,2)*0,14</t>
  </si>
  <si>
    <t>"VO25"(1,6*2+1,2)*0,14</t>
  </si>
  <si>
    <t>"VO26"(2,35*2+1,78)*0,14</t>
  </si>
  <si>
    <t>"VO27"(1,6*2+2,4)*2*0,14</t>
  </si>
  <si>
    <t>"VO28"(2,4*2+2,06)*0,14</t>
  </si>
  <si>
    <t>"VO29"(1,6*2+1,2)*0,19</t>
  </si>
  <si>
    <t>"VO30"(1,6*2+1,2)*0,19</t>
  </si>
  <si>
    <t>"VO31"(2,1*2+1,05)*0,17</t>
  </si>
  <si>
    <t>"VO32"(1,6*2+1,2)*2*0,19</t>
  </si>
  <si>
    <t>"VO33"(0,9*2+1,2)*2*0,14</t>
  </si>
  <si>
    <t>"VO34"(0,9*2+1,2)*2*0,14</t>
  </si>
  <si>
    <t>"VO35"(2,4*2+2,1)*0,14</t>
  </si>
  <si>
    <t>"VO36"(2,4*2+2,1)*0,14</t>
  </si>
  <si>
    <t>"po výměně parapetů"</t>
  </si>
  <si>
    <t>(140+33,6+2,4)*0,15</t>
  </si>
  <si>
    <t>786</t>
  </si>
  <si>
    <t>Dokončovací práce - čalounické úpravy</t>
  </si>
  <si>
    <t>140</t>
  </si>
  <si>
    <t>786626111R</t>
  </si>
  <si>
    <t>Montáž a dodávka žaluzie horizontální vnitřní AL lamely bílé s  řetízkovým ovládáním</t>
  </si>
  <si>
    <t>-1007892278</t>
  </si>
  <si>
    <t>Montáž a dodávka žaluzie horizontální vnitřní AL lamely bílé s řetízkovým ovládáním</t>
  </si>
  <si>
    <t>141</t>
  </si>
  <si>
    <t>786926111R</t>
  </si>
  <si>
    <t xml:space="preserve">Demontáž AL lamelové žaluzie vnitřní </t>
  </si>
  <si>
    <t>-630637602</t>
  </si>
  <si>
    <t>"jako motnáž"228,428</t>
  </si>
  <si>
    <t>142</t>
  </si>
  <si>
    <t>998786202</t>
  </si>
  <si>
    <t>Přesun hmot procentní pro stínění a čalounické úpravy v objektech v přes 6 do 12 m</t>
  </si>
  <si>
    <t>51777267</t>
  </si>
  <si>
    <t>Přesun hmot pro stínění a čalounické úpravy stanovený procentní sazbou (%) z ceny vodorovná dopravní vzdálenost do 50 m v objektech výšky přes 6 do 12 m</t>
  </si>
  <si>
    <t>https://podminky.urs.cz/item/CS_URS_2022_01/998786202</t>
  </si>
  <si>
    <t>HZS</t>
  </si>
  <si>
    <t>Hodinové zúčtovací sazby</t>
  </si>
  <si>
    <t>143</t>
  </si>
  <si>
    <t>HZS1291R</t>
  </si>
  <si>
    <t>Hodinová zúčtovací sazba pomocný stavební dělník- vystěhování a nastěhování nábytku a vybavení z prostoru pro výměnu oken</t>
  </si>
  <si>
    <t>hod</t>
  </si>
  <si>
    <t>512</t>
  </si>
  <si>
    <t>-2143191934</t>
  </si>
  <si>
    <t>144</t>
  </si>
  <si>
    <t>HZS1293R</t>
  </si>
  <si>
    <t>Demontáž a zpětná montáž  vybavení a zařízení pro výměnu oken (např.garnýže,zákryty topných těles apod.)</t>
  </si>
  <si>
    <t>-540346665</t>
  </si>
  <si>
    <t>Demontáž a zpětná montáž vybavení a zařízení pro výměnu oken (např.garnýže,zákryty topných těles apod.)</t>
  </si>
  <si>
    <t>Objekt:</t>
  </si>
  <si>
    <t>VRN - Vedlejší rozpočtové náklady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</si>
  <si>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</si>
  <si>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</si>
  <si>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</si>
  <si>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</si>
  <si>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>VRN3</t>
  </si>
  <si>
    <t>Zařízení staveniště</t>
  </si>
  <si>
    <t>030001000</t>
  </si>
  <si>
    <t>1024</t>
  </si>
  <si>
    <t>-1854851897</t>
  </si>
  <si>
    <t>https://podminky.urs.cz/item/CS_URS_2022_01/030001000</t>
  </si>
  <si>
    <t>VRN4</t>
  </si>
  <si>
    <t>Inženýrská činnost</t>
  </si>
  <si>
    <t>045002000</t>
  </si>
  <si>
    <t>Kompletační a koordinační činnost</t>
  </si>
  <si>
    <t>1209513588</t>
  </si>
  <si>
    <t>https://podminky.urs.cz/item/CS_URS_2022_01/045002000</t>
  </si>
  <si>
    <t>VRN6</t>
  </si>
  <si>
    <t>Územní vlivy</t>
  </si>
  <si>
    <t>062002000</t>
  </si>
  <si>
    <t>Ztížené dopravní podmínky</t>
  </si>
  <si>
    <t>-94374424</t>
  </si>
  <si>
    <t>https://podminky.urs.cz/item/CS_URS_2022_01/062002000</t>
  </si>
  <si>
    <t>VRN7</t>
  </si>
  <si>
    <t>Provozní vlivy</t>
  </si>
  <si>
    <t>070001000</t>
  </si>
  <si>
    <t>-1367780750</t>
  </si>
  <si>
    <t>https://podminky.urs.cz/item/CS_URS_2022_01/070001000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</si>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</sst>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8" fillId="0" borderId="0" applyNumberFormat="0" applyFill="0" applyBorder="0" applyAlignment="0" applyProtection="0"/>
  </cellStyleXfs>
  <cellXfs count="39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top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167" fontId="22" fillId="2" borderId="23" xfId="0" applyNumberFormat="1" applyFont="1" applyFill="1" applyBorder="1" applyAlignment="1" applyProtection="1">
      <alignment vertical="center"/>
      <protection locked="0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8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9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 wrapText="1"/>
    </xf>
    <xf numFmtId="0" fontId="41" fillId="0" borderId="29" xfId="0" applyFont="1" applyBorder="1" applyAlignment="1">
      <alignment horizontal="left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wrapText="1"/>
    </xf>
    <xf numFmtId="49" fontId="42" fillId="0" borderId="1" xfId="0" applyNumberFormat="1" applyFont="1" applyBorder="1" applyAlignment="1">
      <alignment horizontal="left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2_01/941321811" TargetMode="External"/><Relationship Id="rId18" Type="http://schemas.openxmlformats.org/officeDocument/2006/relationships/hyperlink" Target="https://podminky.urs.cz/item/CS_URS_2022_01/949121111" TargetMode="External"/><Relationship Id="rId26" Type="http://schemas.openxmlformats.org/officeDocument/2006/relationships/hyperlink" Target="https://podminky.urs.cz/item/CS_URS_2022_01/952901108" TargetMode="External"/><Relationship Id="rId39" Type="http://schemas.openxmlformats.org/officeDocument/2006/relationships/hyperlink" Target="https://podminky.urs.cz/item/CS_URS_2022_01/968062375" TargetMode="External"/><Relationship Id="rId21" Type="http://schemas.openxmlformats.org/officeDocument/2006/relationships/hyperlink" Target="https://podminky.urs.cz/item/CS_URS_2022_01/949121212" TargetMode="External"/><Relationship Id="rId34" Type="http://schemas.openxmlformats.org/officeDocument/2006/relationships/hyperlink" Target="https://podminky.urs.cz/item/CS_URS_2022_01/952902491" TargetMode="External"/><Relationship Id="rId42" Type="http://schemas.openxmlformats.org/officeDocument/2006/relationships/hyperlink" Target="https://podminky.urs.cz/item/CS_URS_2022_01/968062455" TargetMode="External"/><Relationship Id="rId47" Type="http://schemas.openxmlformats.org/officeDocument/2006/relationships/hyperlink" Target="https://podminky.urs.cz/item/CS_URS_2022_01/997013501" TargetMode="External"/><Relationship Id="rId50" Type="http://schemas.openxmlformats.org/officeDocument/2006/relationships/hyperlink" Target="https://podminky.urs.cz/item/CS_URS_2022_01/997013814" TargetMode="External"/><Relationship Id="rId55" Type="http://schemas.openxmlformats.org/officeDocument/2006/relationships/hyperlink" Target="https://podminky.urs.cz/item/CS_URS_2022_01/998764292" TargetMode="External"/><Relationship Id="rId63" Type="http://schemas.openxmlformats.org/officeDocument/2006/relationships/hyperlink" Target="https://podminky.urs.cz/item/CS_URS_2022_01/784171101" TargetMode="External"/><Relationship Id="rId68" Type="http://schemas.openxmlformats.org/officeDocument/2006/relationships/drawing" Target="../drawings/drawing2.xml"/><Relationship Id="rId7" Type="http://schemas.openxmlformats.org/officeDocument/2006/relationships/hyperlink" Target="https://podminky.urs.cz/item/CS_URS_2022_01/622215103" TargetMode="External"/><Relationship Id="rId2" Type="http://schemas.openxmlformats.org/officeDocument/2006/relationships/hyperlink" Target="https://podminky.urs.cz/item/CS_URS_2022_01/619996117" TargetMode="External"/><Relationship Id="rId16" Type="http://schemas.openxmlformats.org/officeDocument/2006/relationships/hyperlink" Target="https://podminky.urs.cz/item/CS_URS_2022_01/944511811" TargetMode="External"/><Relationship Id="rId29" Type="http://schemas.openxmlformats.org/officeDocument/2006/relationships/hyperlink" Target="https://podminky.urs.cz/item/CS_URS_2022_01/952902021" TargetMode="External"/><Relationship Id="rId1" Type="http://schemas.openxmlformats.org/officeDocument/2006/relationships/hyperlink" Target="https://podminky.urs.cz/item/CS_URS_2022_01/619995001" TargetMode="External"/><Relationship Id="rId6" Type="http://schemas.openxmlformats.org/officeDocument/2006/relationships/hyperlink" Target="https://podminky.urs.cz/item/CS_URS_2022_01/622215102" TargetMode="External"/><Relationship Id="rId11" Type="http://schemas.openxmlformats.org/officeDocument/2006/relationships/hyperlink" Target="https://podminky.urs.cz/item/CS_URS_2022_01/941221111" TargetMode="External"/><Relationship Id="rId24" Type="http://schemas.openxmlformats.org/officeDocument/2006/relationships/hyperlink" Target="https://podminky.urs.cz/item/CS_URS_2022_01/952901106" TargetMode="External"/><Relationship Id="rId32" Type="http://schemas.openxmlformats.org/officeDocument/2006/relationships/hyperlink" Target="https://podminky.urs.cz/item/CS_URS_2022_01/952902221" TargetMode="External"/><Relationship Id="rId37" Type="http://schemas.openxmlformats.org/officeDocument/2006/relationships/hyperlink" Target="https://podminky.urs.cz/item/CS_URS_2022_01/966081123" TargetMode="External"/><Relationship Id="rId40" Type="http://schemas.openxmlformats.org/officeDocument/2006/relationships/hyperlink" Target="https://podminky.urs.cz/item/CS_URS_2022_01/968062376" TargetMode="External"/><Relationship Id="rId45" Type="http://schemas.openxmlformats.org/officeDocument/2006/relationships/hyperlink" Target="https://podminky.urs.cz/item/CS_URS_2022_01/997013212" TargetMode="External"/><Relationship Id="rId53" Type="http://schemas.openxmlformats.org/officeDocument/2006/relationships/hyperlink" Target="https://podminky.urs.cz/item/CS_URS_2022_01/764002851" TargetMode="External"/><Relationship Id="rId58" Type="http://schemas.openxmlformats.org/officeDocument/2006/relationships/hyperlink" Target="https://podminky.urs.cz/item/CS_URS_2022_01/766441823" TargetMode="External"/><Relationship Id="rId66" Type="http://schemas.openxmlformats.org/officeDocument/2006/relationships/hyperlink" Target="https://podminky.urs.cz/item/CS_URS_2022_01/998786202" TargetMode="External"/><Relationship Id="rId5" Type="http://schemas.openxmlformats.org/officeDocument/2006/relationships/hyperlink" Target="https://podminky.urs.cz/item/CS_URS_2022_01/622215101" TargetMode="External"/><Relationship Id="rId15" Type="http://schemas.openxmlformats.org/officeDocument/2006/relationships/hyperlink" Target="https://podminky.urs.cz/item/CS_URS_2022_01/944511211" TargetMode="External"/><Relationship Id="rId23" Type="http://schemas.openxmlformats.org/officeDocument/2006/relationships/hyperlink" Target="https://podminky.urs.cz/item/CS_URS_2022_01/949121812" TargetMode="External"/><Relationship Id="rId28" Type="http://schemas.openxmlformats.org/officeDocument/2006/relationships/hyperlink" Target="https://podminky.urs.cz/item/CS_URS_2022_01/952901131" TargetMode="External"/><Relationship Id="rId36" Type="http://schemas.openxmlformats.org/officeDocument/2006/relationships/hyperlink" Target="https://podminky.urs.cz/item/CS_URS_2022_01/966081121" TargetMode="External"/><Relationship Id="rId49" Type="http://schemas.openxmlformats.org/officeDocument/2006/relationships/hyperlink" Target="https://podminky.urs.cz/item/CS_URS_2022_01/997013631" TargetMode="External"/><Relationship Id="rId57" Type="http://schemas.openxmlformats.org/officeDocument/2006/relationships/hyperlink" Target="https://podminky.urs.cz/item/CS_URS_2022_01/766441821" TargetMode="External"/><Relationship Id="rId61" Type="http://schemas.openxmlformats.org/officeDocument/2006/relationships/hyperlink" Target="https://podminky.urs.cz/item/CS_URS_2022_01/998771202" TargetMode="External"/><Relationship Id="rId10" Type="http://schemas.openxmlformats.org/officeDocument/2006/relationships/hyperlink" Target="https://podminky.urs.cz/item/CS_URS_2022_01/622525104" TargetMode="External"/><Relationship Id="rId19" Type="http://schemas.openxmlformats.org/officeDocument/2006/relationships/hyperlink" Target="https://podminky.urs.cz/item/CS_URS_2022_01/949121112" TargetMode="External"/><Relationship Id="rId31" Type="http://schemas.openxmlformats.org/officeDocument/2006/relationships/hyperlink" Target="https://podminky.urs.cz/item/CS_URS_2022_01/952902121" TargetMode="External"/><Relationship Id="rId44" Type="http://schemas.openxmlformats.org/officeDocument/2006/relationships/hyperlink" Target="https://podminky.urs.cz/item/CS_URS_2022_01/968062747" TargetMode="External"/><Relationship Id="rId52" Type="http://schemas.openxmlformats.org/officeDocument/2006/relationships/hyperlink" Target="https://podminky.urs.cz/item/CS_URS_2022_01/998712202" TargetMode="External"/><Relationship Id="rId60" Type="http://schemas.openxmlformats.org/officeDocument/2006/relationships/hyperlink" Target="https://podminky.urs.cz/item/CS_URS_2022_01/998766292" TargetMode="External"/><Relationship Id="rId65" Type="http://schemas.openxmlformats.org/officeDocument/2006/relationships/hyperlink" Target="https://podminky.urs.cz/item/CS_URS_2022_01/784171121" TargetMode="External"/><Relationship Id="rId4" Type="http://schemas.openxmlformats.org/officeDocument/2006/relationships/hyperlink" Target="https://podminky.urs.cz/item/CS_URS_2022_01/622143004" TargetMode="External"/><Relationship Id="rId9" Type="http://schemas.openxmlformats.org/officeDocument/2006/relationships/hyperlink" Target="https://podminky.urs.cz/item/CS_URS_2022_01/622525103" TargetMode="External"/><Relationship Id="rId14" Type="http://schemas.openxmlformats.org/officeDocument/2006/relationships/hyperlink" Target="https://podminky.urs.cz/item/CS_URS_2022_01/944511111" TargetMode="External"/><Relationship Id="rId22" Type="http://schemas.openxmlformats.org/officeDocument/2006/relationships/hyperlink" Target="https://podminky.urs.cz/item/CS_URS_2022_01/949121811" TargetMode="External"/><Relationship Id="rId27" Type="http://schemas.openxmlformats.org/officeDocument/2006/relationships/hyperlink" Target="https://podminky.urs.cz/item/CS_URS_2022_01/952901122" TargetMode="External"/><Relationship Id="rId30" Type="http://schemas.openxmlformats.org/officeDocument/2006/relationships/hyperlink" Target="https://podminky.urs.cz/item/CS_URS_2022_01/952902031" TargetMode="External"/><Relationship Id="rId35" Type="http://schemas.openxmlformats.org/officeDocument/2006/relationships/hyperlink" Target="https://podminky.urs.cz/item/CS_URS_2022_01/952902501" TargetMode="External"/><Relationship Id="rId43" Type="http://schemas.openxmlformats.org/officeDocument/2006/relationships/hyperlink" Target="https://podminky.urs.cz/item/CS_URS_2022_01/968062456" TargetMode="External"/><Relationship Id="rId48" Type="http://schemas.openxmlformats.org/officeDocument/2006/relationships/hyperlink" Target="https://podminky.urs.cz/item/CS_URS_2022_01/997013509" TargetMode="External"/><Relationship Id="rId56" Type="http://schemas.openxmlformats.org/officeDocument/2006/relationships/hyperlink" Target="https://podminky.urs.cz/item/CS_URS_2022_01/766441811" TargetMode="External"/><Relationship Id="rId64" Type="http://schemas.openxmlformats.org/officeDocument/2006/relationships/hyperlink" Target="https://podminky.urs.cz/item/CS_URS_2022_01/784171111" TargetMode="External"/><Relationship Id="rId8" Type="http://schemas.openxmlformats.org/officeDocument/2006/relationships/hyperlink" Target="https://podminky.urs.cz/item/CS_URS_2022_01/622525102" TargetMode="External"/><Relationship Id="rId51" Type="http://schemas.openxmlformats.org/officeDocument/2006/relationships/hyperlink" Target="https://podminky.urs.cz/item/CS_URS_2022_01/998018002" TargetMode="External"/><Relationship Id="rId3" Type="http://schemas.openxmlformats.org/officeDocument/2006/relationships/hyperlink" Target="https://podminky.urs.cz/item/CS_URS_2022_01/619996145" TargetMode="External"/><Relationship Id="rId12" Type="http://schemas.openxmlformats.org/officeDocument/2006/relationships/hyperlink" Target="https://podminky.urs.cz/item/CS_URS_2022_01/941221211" TargetMode="External"/><Relationship Id="rId17" Type="http://schemas.openxmlformats.org/officeDocument/2006/relationships/hyperlink" Target="https://podminky.urs.cz/item/CS_URS_2022_01/949101111" TargetMode="External"/><Relationship Id="rId25" Type="http://schemas.openxmlformats.org/officeDocument/2006/relationships/hyperlink" Target="https://podminky.urs.cz/item/CS_URS_2022_01/952901107" TargetMode="External"/><Relationship Id="rId33" Type="http://schemas.openxmlformats.org/officeDocument/2006/relationships/hyperlink" Target="https://podminky.urs.cz/item/CS_URS_2022_01/952902231" TargetMode="External"/><Relationship Id="rId38" Type="http://schemas.openxmlformats.org/officeDocument/2006/relationships/hyperlink" Target="https://podminky.urs.cz/item/CS_URS_2022_01/968062374" TargetMode="External"/><Relationship Id="rId46" Type="http://schemas.openxmlformats.org/officeDocument/2006/relationships/hyperlink" Target="https://podminky.urs.cz/item/CS_URS_2022_01/997013219" TargetMode="External"/><Relationship Id="rId59" Type="http://schemas.openxmlformats.org/officeDocument/2006/relationships/hyperlink" Target="https://podminky.urs.cz/item/CS_URS_2022_01/998766202" TargetMode="External"/><Relationship Id="rId67" Type="http://schemas.openxmlformats.org/officeDocument/2006/relationships/printerSettings" Target="../printerSettings/printerSettings2.bin"/><Relationship Id="rId20" Type="http://schemas.openxmlformats.org/officeDocument/2006/relationships/hyperlink" Target="https://podminky.urs.cz/item/CS_URS_2022_01/949121211" TargetMode="External"/><Relationship Id="rId41" Type="http://schemas.openxmlformats.org/officeDocument/2006/relationships/hyperlink" Target="https://podminky.urs.cz/item/CS_URS_2022_01/968062377" TargetMode="External"/><Relationship Id="rId54" Type="http://schemas.openxmlformats.org/officeDocument/2006/relationships/hyperlink" Target="https://podminky.urs.cz/item/CS_URS_2022_01/998764202" TargetMode="External"/><Relationship Id="rId62" Type="http://schemas.openxmlformats.org/officeDocument/2006/relationships/hyperlink" Target="https://podminky.urs.cz/item/CS_URS_2022_01/998781202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2_01/062002000" TargetMode="External"/><Relationship Id="rId2" Type="http://schemas.openxmlformats.org/officeDocument/2006/relationships/hyperlink" Target="https://podminky.urs.cz/item/CS_URS_2022_01/045002000" TargetMode="External"/><Relationship Id="rId1" Type="http://schemas.openxmlformats.org/officeDocument/2006/relationships/hyperlink" Target="https://podminky.urs.cz/item/CS_URS_2022_01/030001000" TargetMode="External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podminky.urs.cz/item/CS_URS_2022_01/070001000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8"/>
  <sheetViews>
    <sheetView showGridLines="0" tabSelected="1" view="pageBreakPreview" zoomScaleNormal="100" zoomScaleSheetLayoutView="100" workbookViewId="0">
      <selection activeCell="BE5" sqref="BE5:BE32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pans="1:74" s="1" customFormat="1" ht="36.950000000000003" customHeight="1">
      <c r="AR2" s="375"/>
      <c r="AS2" s="375"/>
      <c r="AT2" s="375"/>
      <c r="AU2" s="375"/>
      <c r="AV2" s="375"/>
      <c r="AW2" s="375"/>
      <c r="AX2" s="375"/>
      <c r="AY2" s="375"/>
      <c r="AZ2" s="375"/>
      <c r="BA2" s="375"/>
      <c r="BB2" s="375"/>
      <c r="BC2" s="375"/>
      <c r="BD2" s="375"/>
      <c r="BE2" s="375"/>
      <c r="BS2" s="19" t="s">
        <v>6</v>
      </c>
      <c r="BT2" s="19" t="s">
        <v>7</v>
      </c>
    </row>
    <row r="3" spans="1:74" s="1" customFormat="1" ht="6.95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pans="1:74" s="1" customFormat="1" ht="24.95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pans="1:74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339" t="s">
        <v>14</v>
      </c>
      <c r="L5" s="340"/>
      <c r="M5" s="340"/>
      <c r="N5" s="340"/>
      <c r="O5" s="340"/>
      <c r="P5" s="340"/>
      <c r="Q5" s="340"/>
      <c r="R5" s="340"/>
      <c r="S5" s="340"/>
      <c r="T5" s="340"/>
      <c r="U5" s="340"/>
      <c r="V5" s="340"/>
      <c r="W5" s="340"/>
      <c r="X5" s="340"/>
      <c r="Y5" s="340"/>
      <c r="Z5" s="340"/>
      <c r="AA5" s="340"/>
      <c r="AB5" s="340"/>
      <c r="AC5" s="340"/>
      <c r="AD5" s="340"/>
      <c r="AE5" s="340"/>
      <c r="AF5" s="340"/>
      <c r="AG5" s="340"/>
      <c r="AH5" s="340"/>
      <c r="AI5" s="340"/>
      <c r="AJ5" s="340"/>
      <c r="AK5" s="340"/>
      <c r="AL5" s="340"/>
      <c r="AM5" s="340"/>
      <c r="AN5" s="340"/>
      <c r="AO5" s="340"/>
      <c r="AP5" s="24"/>
      <c r="AQ5" s="24"/>
      <c r="AR5" s="22"/>
      <c r="BE5" s="336" t="s">
        <v>15</v>
      </c>
      <c r="BS5" s="19" t="s">
        <v>6</v>
      </c>
    </row>
    <row r="6" spans="1:74" s="1" customFormat="1" ht="36.950000000000003" customHeight="1">
      <c r="B6" s="23"/>
      <c r="C6" s="24"/>
      <c r="D6" s="30" t="s">
        <v>16</v>
      </c>
      <c r="E6" s="24"/>
      <c r="F6" s="24"/>
      <c r="G6" s="24"/>
      <c r="H6" s="24"/>
      <c r="I6" s="24"/>
      <c r="J6" s="24"/>
      <c r="K6" s="341" t="s">
        <v>17</v>
      </c>
      <c r="L6" s="340"/>
      <c r="M6" s="340"/>
      <c r="N6" s="340"/>
      <c r="O6" s="340"/>
      <c r="P6" s="340"/>
      <c r="Q6" s="340"/>
      <c r="R6" s="340"/>
      <c r="S6" s="340"/>
      <c r="T6" s="340"/>
      <c r="U6" s="340"/>
      <c r="V6" s="340"/>
      <c r="W6" s="340"/>
      <c r="X6" s="340"/>
      <c r="Y6" s="340"/>
      <c r="Z6" s="340"/>
      <c r="AA6" s="340"/>
      <c r="AB6" s="340"/>
      <c r="AC6" s="340"/>
      <c r="AD6" s="340"/>
      <c r="AE6" s="340"/>
      <c r="AF6" s="340"/>
      <c r="AG6" s="340"/>
      <c r="AH6" s="340"/>
      <c r="AI6" s="340"/>
      <c r="AJ6" s="340"/>
      <c r="AK6" s="340"/>
      <c r="AL6" s="340"/>
      <c r="AM6" s="340"/>
      <c r="AN6" s="340"/>
      <c r="AO6" s="340"/>
      <c r="AP6" s="24"/>
      <c r="AQ6" s="24"/>
      <c r="AR6" s="22"/>
      <c r="BE6" s="337"/>
      <c r="BS6" s="19" t="s">
        <v>6</v>
      </c>
    </row>
    <row r="7" spans="1:74" s="1" customFormat="1" ht="12" customHeight="1">
      <c r="B7" s="23"/>
      <c r="C7" s="24"/>
      <c r="D7" s="31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1" t="s">
        <v>20</v>
      </c>
      <c r="AL7" s="24"/>
      <c r="AM7" s="24"/>
      <c r="AN7" s="29" t="s">
        <v>21</v>
      </c>
      <c r="AO7" s="24"/>
      <c r="AP7" s="24"/>
      <c r="AQ7" s="24"/>
      <c r="AR7" s="22"/>
      <c r="BE7" s="337"/>
      <c r="BS7" s="19" t="s">
        <v>6</v>
      </c>
    </row>
    <row r="8" spans="1:74" s="1" customFormat="1" ht="12" customHeight="1">
      <c r="B8" s="23"/>
      <c r="C8" s="24"/>
      <c r="D8" s="31" t="s">
        <v>22</v>
      </c>
      <c r="E8" s="24"/>
      <c r="F8" s="24"/>
      <c r="G8" s="24"/>
      <c r="H8" s="24"/>
      <c r="I8" s="24"/>
      <c r="J8" s="24"/>
      <c r="K8" s="29" t="s">
        <v>23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1" t="s">
        <v>24</v>
      </c>
      <c r="AL8" s="24"/>
      <c r="AM8" s="24"/>
      <c r="AN8" s="32" t="s">
        <v>25</v>
      </c>
      <c r="AO8" s="24"/>
      <c r="AP8" s="24"/>
      <c r="AQ8" s="24"/>
      <c r="AR8" s="22"/>
      <c r="BE8" s="337"/>
      <c r="BS8" s="19" t="s">
        <v>6</v>
      </c>
    </row>
    <row r="9" spans="1:74" s="1" customFormat="1" ht="29.25" customHeight="1">
      <c r="B9" s="23"/>
      <c r="C9" s="24"/>
      <c r="D9" s="28" t="s">
        <v>26</v>
      </c>
      <c r="E9" s="24"/>
      <c r="F9" s="24"/>
      <c r="G9" s="24"/>
      <c r="H9" s="24"/>
      <c r="I9" s="24"/>
      <c r="J9" s="24"/>
      <c r="K9" s="33" t="s">
        <v>27</v>
      </c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7"/>
      <c r="BS9" s="19" t="s">
        <v>6</v>
      </c>
    </row>
    <row r="10" spans="1:74" s="1" customFormat="1" ht="12" customHeight="1">
      <c r="B10" s="23"/>
      <c r="C10" s="24"/>
      <c r="D10" s="31" t="s">
        <v>28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1" t="s">
        <v>29</v>
      </c>
      <c r="AL10" s="24"/>
      <c r="AM10" s="24"/>
      <c r="AN10" s="29" t="s">
        <v>21</v>
      </c>
      <c r="AO10" s="24"/>
      <c r="AP10" s="24"/>
      <c r="AQ10" s="24"/>
      <c r="AR10" s="22"/>
      <c r="BE10" s="337"/>
      <c r="BS10" s="19" t="s">
        <v>6</v>
      </c>
    </row>
    <row r="11" spans="1:74" s="1" customFormat="1" ht="18.399999999999999" customHeight="1">
      <c r="B11" s="23"/>
      <c r="C11" s="24"/>
      <c r="D11" s="24"/>
      <c r="E11" s="29" t="s">
        <v>30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1" t="s">
        <v>31</v>
      </c>
      <c r="AL11" s="24"/>
      <c r="AM11" s="24"/>
      <c r="AN11" s="29" t="s">
        <v>21</v>
      </c>
      <c r="AO11" s="24"/>
      <c r="AP11" s="24"/>
      <c r="AQ11" s="24"/>
      <c r="AR11" s="22"/>
      <c r="BE11" s="337"/>
      <c r="BS11" s="19" t="s">
        <v>6</v>
      </c>
    </row>
    <row r="12" spans="1:74" s="1" customFormat="1" ht="6.95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7"/>
      <c r="BS12" s="19" t="s">
        <v>6</v>
      </c>
    </row>
    <row r="13" spans="1:74" s="1" customFormat="1" ht="12" customHeight="1">
      <c r="B13" s="23"/>
      <c r="C13" s="24"/>
      <c r="D13" s="31" t="s">
        <v>32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1" t="s">
        <v>29</v>
      </c>
      <c r="AL13" s="24"/>
      <c r="AM13" s="24"/>
      <c r="AN13" s="34" t="s">
        <v>33</v>
      </c>
      <c r="AO13" s="24"/>
      <c r="AP13" s="24"/>
      <c r="AQ13" s="24"/>
      <c r="AR13" s="22"/>
      <c r="BE13" s="337"/>
      <c r="BS13" s="19" t="s">
        <v>6</v>
      </c>
    </row>
    <row r="14" spans="1:74" ht="12.75">
      <c r="B14" s="23"/>
      <c r="C14" s="24"/>
      <c r="D14" s="24"/>
      <c r="E14" s="342" t="s">
        <v>33</v>
      </c>
      <c r="F14" s="343"/>
      <c r="G14" s="343"/>
      <c r="H14" s="343"/>
      <c r="I14" s="343"/>
      <c r="J14" s="343"/>
      <c r="K14" s="343"/>
      <c r="L14" s="343"/>
      <c r="M14" s="343"/>
      <c r="N14" s="343"/>
      <c r="O14" s="343"/>
      <c r="P14" s="343"/>
      <c r="Q14" s="343"/>
      <c r="R14" s="343"/>
      <c r="S14" s="343"/>
      <c r="T14" s="343"/>
      <c r="U14" s="343"/>
      <c r="V14" s="343"/>
      <c r="W14" s="343"/>
      <c r="X14" s="343"/>
      <c r="Y14" s="343"/>
      <c r="Z14" s="343"/>
      <c r="AA14" s="343"/>
      <c r="AB14" s="343"/>
      <c r="AC14" s="343"/>
      <c r="AD14" s="343"/>
      <c r="AE14" s="343"/>
      <c r="AF14" s="343"/>
      <c r="AG14" s="343"/>
      <c r="AH14" s="343"/>
      <c r="AI14" s="343"/>
      <c r="AJ14" s="343"/>
      <c r="AK14" s="31" t="s">
        <v>31</v>
      </c>
      <c r="AL14" s="24"/>
      <c r="AM14" s="24"/>
      <c r="AN14" s="34" t="s">
        <v>33</v>
      </c>
      <c r="AO14" s="24"/>
      <c r="AP14" s="24"/>
      <c r="AQ14" s="24"/>
      <c r="AR14" s="22"/>
      <c r="BE14" s="337"/>
      <c r="BS14" s="19" t="s">
        <v>6</v>
      </c>
    </row>
    <row r="15" spans="1:74" s="1" customFormat="1" ht="6.95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7"/>
      <c r="BS15" s="19" t="s">
        <v>4</v>
      </c>
    </row>
    <row r="16" spans="1:74" s="1" customFormat="1" ht="12" customHeight="1">
      <c r="B16" s="23"/>
      <c r="C16" s="24"/>
      <c r="D16" s="31" t="s">
        <v>34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1" t="s">
        <v>29</v>
      </c>
      <c r="AL16" s="24"/>
      <c r="AM16" s="24"/>
      <c r="AN16" s="29" t="s">
        <v>21</v>
      </c>
      <c r="AO16" s="24"/>
      <c r="AP16" s="24"/>
      <c r="AQ16" s="24"/>
      <c r="AR16" s="22"/>
      <c r="BE16" s="337"/>
      <c r="BS16" s="19" t="s">
        <v>4</v>
      </c>
    </row>
    <row r="17" spans="1:71" s="1" customFormat="1" ht="18.399999999999999" customHeight="1">
      <c r="B17" s="23"/>
      <c r="C17" s="24"/>
      <c r="D17" s="24"/>
      <c r="E17" s="29" t="s">
        <v>35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1" t="s">
        <v>31</v>
      </c>
      <c r="AL17" s="24"/>
      <c r="AM17" s="24"/>
      <c r="AN17" s="29" t="s">
        <v>21</v>
      </c>
      <c r="AO17" s="24"/>
      <c r="AP17" s="24"/>
      <c r="AQ17" s="24"/>
      <c r="AR17" s="22"/>
      <c r="BE17" s="337"/>
      <c r="BS17" s="19" t="s">
        <v>36</v>
      </c>
    </row>
    <row r="18" spans="1:71" s="1" customFormat="1" ht="6.95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7"/>
      <c r="BS18" s="19" t="s">
        <v>6</v>
      </c>
    </row>
    <row r="19" spans="1:71" s="1" customFormat="1" ht="12" customHeight="1">
      <c r="B19" s="23"/>
      <c r="C19" s="24"/>
      <c r="D19" s="31" t="s">
        <v>37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1" t="s">
        <v>29</v>
      </c>
      <c r="AL19" s="24"/>
      <c r="AM19" s="24"/>
      <c r="AN19" s="29" t="s">
        <v>21</v>
      </c>
      <c r="AO19" s="24"/>
      <c r="AP19" s="24"/>
      <c r="AQ19" s="24"/>
      <c r="AR19" s="22"/>
      <c r="BE19" s="337"/>
      <c r="BS19" s="19" t="s">
        <v>6</v>
      </c>
    </row>
    <row r="20" spans="1:71" s="1" customFormat="1" ht="18.399999999999999" customHeight="1">
      <c r="B20" s="23"/>
      <c r="C20" s="24"/>
      <c r="D20" s="24"/>
      <c r="E20" s="29" t="s">
        <v>35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1" t="s">
        <v>31</v>
      </c>
      <c r="AL20" s="24"/>
      <c r="AM20" s="24"/>
      <c r="AN20" s="29" t="s">
        <v>21</v>
      </c>
      <c r="AO20" s="24"/>
      <c r="AP20" s="24"/>
      <c r="AQ20" s="24"/>
      <c r="AR20" s="22"/>
      <c r="BE20" s="337"/>
      <c r="BS20" s="19" t="s">
        <v>36</v>
      </c>
    </row>
    <row r="21" spans="1:71" s="1" customFormat="1" ht="6.95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7"/>
    </row>
    <row r="22" spans="1:71" s="1" customFormat="1" ht="12" customHeight="1">
      <c r="B22" s="23"/>
      <c r="C22" s="24"/>
      <c r="D22" s="31" t="s">
        <v>38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7"/>
    </row>
    <row r="23" spans="1:71" s="1" customFormat="1" ht="47.25" customHeight="1">
      <c r="B23" s="23"/>
      <c r="C23" s="24"/>
      <c r="D23" s="24"/>
      <c r="E23" s="344" t="s">
        <v>39</v>
      </c>
      <c r="F23" s="344"/>
      <c r="G23" s="344"/>
      <c r="H23" s="344"/>
      <c r="I23" s="344"/>
      <c r="J23" s="344"/>
      <c r="K23" s="344"/>
      <c r="L23" s="344"/>
      <c r="M23" s="344"/>
      <c r="N23" s="344"/>
      <c r="O23" s="344"/>
      <c r="P23" s="344"/>
      <c r="Q23" s="344"/>
      <c r="R23" s="344"/>
      <c r="S23" s="344"/>
      <c r="T23" s="344"/>
      <c r="U23" s="344"/>
      <c r="V23" s="344"/>
      <c r="W23" s="344"/>
      <c r="X23" s="344"/>
      <c r="Y23" s="344"/>
      <c r="Z23" s="344"/>
      <c r="AA23" s="344"/>
      <c r="AB23" s="344"/>
      <c r="AC23" s="344"/>
      <c r="AD23" s="344"/>
      <c r="AE23" s="344"/>
      <c r="AF23" s="344"/>
      <c r="AG23" s="344"/>
      <c r="AH23" s="344"/>
      <c r="AI23" s="344"/>
      <c r="AJ23" s="344"/>
      <c r="AK23" s="344"/>
      <c r="AL23" s="344"/>
      <c r="AM23" s="344"/>
      <c r="AN23" s="344"/>
      <c r="AO23" s="24"/>
      <c r="AP23" s="24"/>
      <c r="AQ23" s="24"/>
      <c r="AR23" s="22"/>
      <c r="BE23" s="337"/>
    </row>
    <row r="24" spans="1:71" s="1" customFormat="1" ht="6.95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7"/>
    </row>
    <row r="25" spans="1:71" s="1" customFormat="1" ht="6.95" customHeight="1">
      <c r="B25" s="23"/>
      <c r="C25" s="24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4"/>
      <c r="AQ25" s="24"/>
      <c r="AR25" s="22"/>
      <c r="BE25" s="337"/>
    </row>
    <row r="26" spans="1:71" s="2" customFormat="1" ht="25.9" customHeight="1">
      <c r="A26" s="37"/>
      <c r="B26" s="38"/>
      <c r="C26" s="39"/>
      <c r="D26" s="40" t="s">
        <v>40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345">
        <f>ROUND(AG54,2)</f>
        <v>0</v>
      </c>
      <c r="AL26" s="346"/>
      <c r="AM26" s="346"/>
      <c r="AN26" s="346"/>
      <c r="AO26" s="346"/>
      <c r="AP26" s="39"/>
      <c r="AQ26" s="39"/>
      <c r="AR26" s="42"/>
      <c r="BE26" s="337"/>
    </row>
    <row r="27" spans="1:71" s="2" customFormat="1" ht="6.95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2"/>
      <c r="BE27" s="337"/>
    </row>
    <row r="28" spans="1:71" s="2" customFormat="1" ht="12.75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347" t="s">
        <v>41</v>
      </c>
      <c r="M28" s="347"/>
      <c r="N28" s="347"/>
      <c r="O28" s="347"/>
      <c r="P28" s="347"/>
      <c r="Q28" s="39"/>
      <c r="R28" s="39"/>
      <c r="S28" s="39"/>
      <c r="T28" s="39"/>
      <c r="U28" s="39"/>
      <c r="V28" s="39"/>
      <c r="W28" s="347" t="s">
        <v>42</v>
      </c>
      <c r="X28" s="347"/>
      <c r="Y28" s="347"/>
      <c r="Z28" s="347"/>
      <c r="AA28" s="347"/>
      <c r="AB28" s="347"/>
      <c r="AC28" s="347"/>
      <c r="AD28" s="347"/>
      <c r="AE28" s="347"/>
      <c r="AF28" s="39"/>
      <c r="AG28" s="39"/>
      <c r="AH28" s="39"/>
      <c r="AI28" s="39"/>
      <c r="AJ28" s="39"/>
      <c r="AK28" s="347" t="s">
        <v>43</v>
      </c>
      <c r="AL28" s="347"/>
      <c r="AM28" s="347"/>
      <c r="AN28" s="347"/>
      <c r="AO28" s="347"/>
      <c r="AP28" s="39"/>
      <c r="AQ28" s="39"/>
      <c r="AR28" s="42"/>
      <c r="BE28" s="337"/>
    </row>
    <row r="29" spans="1:71" s="3" customFormat="1" ht="14.45" customHeight="1">
      <c r="B29" s="43"/>
      <c r="C29" s="44"/>
      <c r="D29" s="31" t="s">
        <v>44</v>
      </c>
      <c r="E29" s="44"/>
      <c r="F29" s="31" t="s">
        <v>45</v>
      </c>
      <c r="G29" s="44"/>
      <c r="H29" s="44"/>
      <c r="I29" s="44"/>
      <c r="J29" s="44"/>
      <c r="K29" s="44"/>
      <c r="L29" s="350">
        <v>0.21</v>
      </c>
      <c r="M29" s="349"/>
      <c r="N29" s="349"/>
      <c r="O29" s="349"/>
      <c r="P29" s="349"/>
      <c r="Q29" s="44"/>
      <c r="R29" s="44"/>
      <c r="S29" s="44"/>
      <c r="T29" s="44"/>
      <c r="U29" s="44"/>
      <c r="V29" s="44"/>
      <c r="W29" s="348">
        <f>ROUND(AZ54, 2)</f>
        <v>0</v>
      </c>
      <c r="X29" s="349"/>
      <c r="Y29" s="349"/>
      <c r="Z29" s="349"/>
      <c r="AA29" s="349"/>
      <c r="AB29" s="349"/>
      <c r="AC29" s="349"/>
      <c r="AD29" s="349"/>
      <c r="AE29" s="349"/>
      <c r="AF29" s="44"/>
      <c r="AG29" s="44"/>
      <c r="AH29" s="44"/>
      <c r="AI29" s="44"/>
      <c r="AJ29" s="44"/>
      <c r="AK29" s="348">
        <f>ROUND(AV54, 2)</f>
        <v>0</v>
      </c>
      <c r="AL29" s="349"/>
      <c r="AM29" s="349"/>
      <c r="AN29" s="349"/>
      <c r="AO29" s="349"/>
      <c r="AP29" s="44"/>
      <c r="AQ29" s="44"/>
      <c r="AR29" s="45"/>
      <c r="BE29" s="338"/>
    </row>
    <row r="30" spans="1:71" s="3" customFormat="1" ht="14.45" customHeight="1">
      <c r="B30" s="43"/>
      <c r="C30" s="44"/>
      <c r="D30" s="44"/>
      <c r="E30" s="44"/>
      <c r="F30" s="31" t="s">
        <v>46</v>
      </c>
      <c r="G30" s="44"/>
      <c r="H30" s="44"/>
      <c r="I30" s="44"/>
      <c r="J30" s="44"/>
      <c r="K30" s="44"/>
      <c r="L30" s="350">
        <v>0.15</v>
      </c>
      <c r="M30" s="349"/>
      <c r="N30" s="349"/>
      <c r="O30" s="349"/>
      <c r="P30" s="349"/>
      <c r="Q30" s="44"/>
      <c r="R30" s="44"/>
      <c r="S30" s="44"/>
      <c r="T30" s="44"/>
      <c r="U30" s="44"/>
      <c r="V30" s="44"/>
      <c r="W30" s="348">
        <f>ROUND(BA54, 2)</f>
        <v>0</v>
      </c>
      <c r="X30" s="349"/>
      <c r="Y30" s="349"/>
      <c r="Z30" s="349"/>
      <c r="AA30" s="349"/>
      <c r="AB30" s="349"/>
      <c r="AC30" s="349"/>
      <c r="AD30" s="349"/>
      <c r="AE30" s="349"/>
      <c r="AF30" s="44"/>
      <c r="AG30" s="44"/>
      <c r="AH30" s="44"/>
      <c r="AI30" s="44"/>
      <c r="AJ30" s="44"/>
      <c r="AK30" s="348">
        <f>ROUND(AW54, 2)</f>
        <v>0</v>
      </c>
      <c r="AL30" s="349"/>
      <c r="AM30" s="349"/>
      <c r="AN30" s="349"/>
      <c r="AO30" s="349"/>
      <c r="AP30" s="44"/>
      <c r="AQ30" s="44"/>
      <c r="AR30" s="45"/>
      <c r="BE30" s="338"/>
    </row>
    <row r="31" spans="1:71" s="3" customFormat="1" ht="14.45" hidden="1" customHeight="1">
      <c r="B31" s="43"/>
      <c r="C31" s="44"/>
      <c r="D31" s="44"/>
      <c r="E31" s="44"/>
      <c r="F31" s="31" t="s">
        <v>47</v>
      </c>
      <c r="G31" s="44"/>
      <c r="H31" s="44"/>
      <c r="I31" s="44"/>
      <c r="J31" s="44"/>
      <c r="K31" s="44"/>
      <c r="L31" s="350">
        <v>0.21</v>
      </c>
      <c r="M31" s="349"/>
      <c r="N31" s="349"/>
      <c r="O31" s="349"/>
      <c r="P31" s="349"/>
      <c r="Q31" s="44"/>
      <c r="R31" s="44"/>
      <c r="S31" s="44"/>
      <c r="T31" s="44"/>
      <c r="U31" s="44"/>
      <c r="V31" s="44"/>
      <c r="W31" s="348">
        <f>ROUND(BB54, 2)</f>
        <v>0</v>
      </c>
      <c r="X31" s="349"/>
      <c r="Y31" s="349"/>
      <c r="Z31" s="349"/>
      <c r="AA31" s="349"/>
      <c r="AB31" s="349"/>
      <c r="AC31" s="349"/>
      <c r="AD31" s="349"/>
      <c r="AE31" s="349"/>
      <c r="AF31" s="44"/>
      <c r="AG31" s="44"/>
      <c r="AH31" s="44"/>
      <c r="AI31" s="44"/>
      <c r="AJ31" s="44"/>
      <c r="AK31" s="348">
        <v>0</v>
      </c>
      <c r="AL31" s="349"/>
      <c r="AM31" s="349"/>
      <c r="AN31" s="349"/>
      <c r="AO31" s="349"/>
      <c r="AP31" s="44"/>
      <c r="AQ31" s="44"/>
      <c r="AR31" s="45"/>
      <c r="BE31" s="338"/>
    </row>
    <row r="32" spans="1:71" s="3" customFormat="1" ht="14.45" hidden="1" customHeight="1">
      <c r="B32" s="43"/>
      <c r="C32" s="44"/>
      <c r="D32" s="44"/>
      <c r="E32" s="44"/>
      <c r="F32" s="31" t="s">
        <v>48</v>
      </c>
      <c r="G32" s="44"/>
      <c r="H32" s="44"/>
      <c r="I32" s="44"/>
      <c r="J32" s="44"/>
      <c r="K32" s="44"/>
      <c r="L32" s="350">
        <v>0.15</v>
      </c>
      <c r="M32" s="349"/>
      <c r="N32" s="349"/>
      <c r="O32" s="349"/>
      <c r="P32" s="349"/>
      <c r="Q32" s="44"/>
      <c r="R32" s="44"/>
      <c r="S32" s="44"/>
      <c r="T32" s="44"/>
      <c r="U32" s="44"/>
      <c r="V32" s="44"/>
      <c r="W32" s="348">
        <f>ROUND(BC54, 2)</f>
        <v>0</v>
      </c>
      <c r="X32" s="349"/>
      <c r="Y32" s="349"/>
      <c r="Z32" s="349"/>
      <c r="AA32" s="349"/>
      <c r="AB32" s="349"/>
      <c r="AC32" s="349"/>
      <c r="AD32" s="349"/>
      <c r="AE32" s="349"/>
      <c r="AF32" s="44"/>
      <c r="AG32" s="44"/>
      <c r="AH32" s="44"/>
      <c r="AI32" s="44"/>
      <c r="AJ32" s="44"/>
      <c r="AK32" s="348">
        <v>0</v>
      </c>
      <c r="AL32" s="349"/>
      <c r="AM32" s="349"/>
      <c r="AN32" s="349"/>
      <c r="AO32" s="349"/>
      <c r="AP32" s="44"/>
      <c r="AQ32" s="44"/>
      <c r="AR32" s="45"/>
      <c r="BE32" s="338"/>
    </row>
    <row r="33" spans="1:57" s="3" customFormat="1" ht="14.45" hidden="1" customHeight="1">
      <c r="B33" s="43"/>
      <c r="C33" s="44"/>
      <c r="D33" s="44"/>
      <c r="E33" s="44"/>
      <c r="F33" s="31" t="s">
        <v>49</v>
      </c>
      <c r="G33" s="44"/>
      <c r="H33" s="44"/>
      <c r="I33" s="44"/>
      <c r="J33" s="44"/>
      <c r="K33" s="44"/>
      <c r="L33" s="350">
        <v>0</v>
      </c>
      <c r="M33" s="349"/>
      <c r="N33" s="349"/>
      <c r="O33" s="349"/>
      <c r="P33" s="349"/>
      <c r="Q33" s="44"/>
      <c r="R33" s="44"/>
      <c r="S33" s="44"/>
      <c r="T33" s="44"/>
      <c r="U33" s="44"/>
      <c r="V33" s="44"/>
      <c r="W33" s="348">
        <f>ROUND(BD54, 2)</f>
        <v>0</v>
      </c>
      <c r="X33" s="349"/>
      <c r="Y33" s="349"/>
      <c r="Z33" s="349"/>
      <c r="AA33" s="349"/>
      <c r="AB33" s="349"/>
      <c r="AC33" s="349"/>
      <c r="AD33" s="349"/>
      <c r="AE33" s="349"/>
      <c r="AF33" s="44"/>
      <c r="AG33" s="44"/>
      <c r="AH33" s="44"/>
      <c r="AI33" s="44"/>
      <c r="AJ33" s="44"/>
      <c r="AK33" s="348">
        <v>0</v>
      </c>
      <c r="AL33" s="349"/>
      <c r="AM33" s="349"/>
      <c r="AN33" s="349"/>
      <c r="AO33" s="349"/>
      <c r="AP33" s="44"/>
      <c r="AQ33" s="44"/>
      <c r="AR33" s="45"/>
    </row>
    <row r="34" spans="1:57" s="2" customFormat="1" ht="6.95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2"/>
      <c r="BE34" s="37"/>
    </row>
    <row r="35" spans="1:57" s="2" customFormat="1" ht="25.9" customHeight="1">
      <c r="A35" s="37"/>
      <c r="B35" s="38"/>
      <c r="C35" s="46"/>
      <c r="D35" s="47" t="s">
        <v>50</v>
      </c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9" t="s">
        <v>51</v>
      </c>
      <c r="U35" s="48"/>
      <c r="V35" s="48"/>
      <c r="W35" s="48"/>
      <c r="X35" s="351" t="s">
        <v>52</v>
      </c>
      <c r="Y35" s="352"/>
      <c r="Z35" s="352"/>
      <c r="AA35" s="352"/>
      <c r="AB35" s="352"/>
      <c r="AC35" s="48"/>
      <c r="AD35" s="48"/>
      <c r="AE35" s="48"/>
      <c r="AF35" s="48"/>
      <c r="AG35" s="48"/>
      <c r="AH35" s="48"/>
      <c r="AI35" s="48"/>
      <c r="AJ35" s="48"/>
      <c r="AK35" s="353">
        <f>SUM(AK26:AK33)</f>
        <v>0</v>
      </c>
      <c r="AL35" s="352"/>
      <c r="AM35" s="352"/>
      <c r="AN35" s="352"/>
      <c r="AO35" s="354"/>
      <c r="AP35" s="46"/>
      <c r="AQ35" s="46"/>
      <c r="AR35" s="42"/>
      <c r="BE35" s="37"/>
    </row>
    <row r="36" spans="1:57" s="2" customFormat="1" ht="6.95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2"/>
      <c r="BE36" s="37"/>
    </row>
    <row r="37" spans="1:57" s="2" customFormat="1" ht="6.95" customHeight="1">
      <c r="A37" s="37"/>
      <c r="B37" s="50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42"/>
      <c r="BE37" s="37"/>
    </row>
    <row r="41" spans="1:57" s="2" customFormat="1" ht="6.95" customHeight="1">
      <c r="A41" s="37"/>
      <c r="B41" s="52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42"/>
      <c r="BE41" s="37"/>
    </row>
    <row r="42" spans="1:57" s="2" customFormat="1" ht="24.95" customHeight="1">
      <c r="A42" s="37"/>
      <c r="B42" s="38"/>
      <c r="C42" s="25" t="s">
        <v>53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42"/>
      <c r="BE42" s="37"/>
    </row>
    <row r="43" spans="1:57" s="2" customFormat="1" ht="6.95" customHeight="1">
      <c r="A43" s="37"/>
      <c r="B43" s="38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42"/>
      <c r="BE43" s="37"/>
    </row>
    <row r="44" spans="1:57" s="4" customFormat="1" ht="12" customHeight="1">
      <c r="B44" s="54"/>
      <c r="C44" s="31" t="s">
        <v>13</v>
      </c>
      <c r="D44" s="55"/>
      <c r="E44" s="55"/>
      <c r="F44" s="55"/>
      <c r="G44" s="55"/>
      <c r="H44" s="55"/>
      <c r="I44" s="55"/>
      <c r="J44" s="55"/>
      <c r="K44" s="55"/>
      <c r="L44" s="55" t="str">
        <f>K5</f>
        <v>1-163-18d</v>
      </c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6"/>
    </row>
    <row r="45" spans="1:57" s="5" customFormat="1" ht="36.950000000000003" customHeight="1">
      <c r="B45" s="57"/>
      <c r="C45" s="58" t="s">
        <v>16</v>
      </c>
      <c r="D45" s="59"/>
      <c r="E45" s="59"/>
      <c r="F45" s="59"/>
      <c r="G45" s="59"/>
      <c r="H45" s="59"/>
      <c r="I45" s="59"/>
      <c r="J45" s="59"/>
      <c r="K45" s="59"/>
      <c r="L45" s="355" t="str">
        <f>K6</f>
        <v>Výměna výplní otvorů v obvodovém plášti MŠ Ovčí Hájek</v>
      </c>
      <c r="M45" s="356"/>
      <c r="N45" s="356"/>
      <c r="O45" s="356"/>
      <c r="P45" s="356"/>
      <c r="Q45" s="356"/>
      <c r="R45" s="356"/>
      <c r="S45" s="356"/>
      <c r="T45" s="356"/>
      <c r="U45" s="356"/>
      <c r="V45" s="356"/>
      <c r="W45" s="356"/>
      <c r="X45" s="356"/>
      <c r="Y45" s="356"/>
      <c r="Z45" s="356"/>
      <c r="AA45" s="356"/>
      <c r="AB45" s="356"/>
      <c r="AC45" s="356"/>
      <c r="AD45" s="356"/>
      <c r="AE45" s="356"/>
      <c r="AF45" s="356"/>
      <c r="AG45" s="356"/>
      <c r="AH45" s="356"/>
      <c r="AI45" s="356"/>
      <c r="AJ45" s="356"/>
      <c r="AK45" s="356"/>
      <c r="AL45" s="356"/>
      <c r="AM45" s="356"/>
      <c r="AN45" s="356"/>
      <c r="AO45" s="356"/>
      <c r="AP45" s="59"/>
      <c r="AQ45" s="59"/>
      <c r="AR45" s="60"/>
    </row>
    <row r="46" spans="1:57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42"/>
      <c r="BE46" s="37"/>
    </row>
    <row r="47" spans="1:57" s="2" customFormat="1" ht="12" customHeight="1">
      <c r="A47" s="37"/>
      <c r="B47" s="38"/>
      <c r="C47" s="31" t="s">
        <v>22</v>
      </c>
      <c r="D47" s="39"/>
      <c r="E47" s="39"/>
      <c r="F47" s="39"/>
      <c r="G47" s="39"/>
      <c r="H47" s="39"/>
      <c r="I47" s="39"/>
      <c r="J47" s="39"/>
      <c r="K47" s="39"/>
      <c r="L47" s="61" t="str">
        <f>IF(K8="","",K8)</f>
        <v>Ovčí Hájek 2177/8, Praha 5 - Stodůlky</v>
      </c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1" t="s">
        <v>24</v>
      </c>
      <c r="AJ47" s="39"/>
      <c r="AK47" s="39"/>
      <c r="AL47" s="39"/>
      <c r="AM47" s="357" t="str">
        <f>IF(AN8= "","",AN8)</f>
        <v>25. 4. 2022</v>
      </c>
      <c r="AN47" s="357"/>
      <c r="AO47" s="39"/>
      <c r="AP47" s="39"/>
      <c r="AQ47" s="39"/>
      <c r="AR47" s="42"/>
      <c r="BE47" s="37"/>
    </row>
    <row r="48" spans="1:57" s="2" customFormat="1" ht="6.95" customHeight="1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42"/>
      <c r="BE48" s="37"/>
    </row>
    <row r="49" spans="1:91" s="2" customFormat="1" ht="15.2" customHeight="1">
      <c r="A49" s="37"/>
      <c r="B49" s="38"/>
      <c r="C49" s="31" t="s">
        <v>28</v>
      </c>
      <c r="D49" s="39"/>
      <c r="E49" s="39"/>
      <c r="F49" s="39"/>
      <c r="G49" s="39"/>
      <c r="H49" s="39"/>
      <c r="I49" s="39"/>
      <c r="J49" s="39"/>
      <c r="K49" s="39"/>
      <c r="L49" s="55" t="str">
        <f>IF(E11= "","",E11)</f>
        <v>Městská část Praha 13,Sluneční nám.2580/13,Praha 5</v>
      </c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1" t="s">
        <v>34</v>
      </c>
      <c r="AJ49" s="39"/>
      <c r="AK49" s="39"/>
      <c r="AL49" s="39"/>
      <c r="AM49" s="358" t="str">
        <f>IF(E17="","",E17)</f>
        <v xml:space="preserve"> </v>
      </c>
      <c r="AN49" s="359"/>
      <c r="AO49" s="359"/>
      <c r="AP49" s="359"/>
      <c r="AQ49" s="39"/>
      <c r="AR49" s="42"/>
      <c r="AS49" s="360" t="s">
        <v>54</v>
      </c>
      <c r="AT49" s="361"/>
      <c r="AU49" s="63"/>
      <c r="AV49" s="63"/>
      <c r="AW49" s="63"/>
      <c r="AX49" s="63"/>
      <c r="AY49" s="63"/>
      <c r="AZ49" s="63"/>
      <c r="BA49" s="63"/>
      <c r="BB49" s="63"/>
      <c r="BC49" s="63"/>
      <c r="BD49" s="64"/>
      <c r="BE49" s="37"/>
    </row>
    <row r="50" spans="1:91" s="2" customFormat="1" ht="15.2" customHeight="1">
      <c r="A50" s="37"/>
      <c r="B50" s="38"/>
      <c r="C50" s="31" t="s">
        <v>32</v>
      </c>
      <c r="D50" s="39"/>
      <c r="E50" s="39"/>
      <c r="F50" s="39"/>
      <c r="G50" s="39"/>
      <c r="H50" s="39"/>
      <c r="I50" s="39"/>
      <c r="J50" s="39"/>
      <c r="K50" s="39"/>
      <c r="L50" s="55" t="str">
        <f>IF(E14= "Vyplň údaj","",E14)</f>
        <v/>
      </c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1" t="s">
        <v>37</v>
      </c>
      <c r="AJ50" s="39"/>
      <c r="AK50" s="39"/>
      <c r="AL50" s="39"/>
      <c r="AM50" s="358" t="str">
        <f>IF(E20="","",E20)</f>
        <v xml:space="preserve"> </v>
      </c>
      <c r="AN50" s="359"/>
      <c r="AO50" s="359"/>
      <c r="AP50" s="359"/>
      <c r="AQ50" s="39"/>
      <c r="AR50" s="42"/>
      <c r="AS50" s="362"/>
      <c r="AT50" s="363"/>
      <c r="AU50" s="65"/>
      <c r="AV50" s="65"/>
      <c r="AW50" s="65"/>
      <c r="AX50" s="65"/>
      <c r="AY50" s="65"/>
      <c r="AZ50" s="65"/>
      <c r="BA50" s="65"/>
      <c r="BB50" s="65"/>
      <c r="BC50" s="65"/>
      <c r="BD50" s="66"/>
      <c r="BE50" s="37"/>
    </row>
    <row r="51" spans="1:91" s="2" customFormat="1" ht="10.9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42"/>
      <c r="AS51" s="364"/>
      <c r="AT51" s="365"/>
      <c r="AU51" s="67"/>
      <c r="AV51" s="67"/>
      <c r="AW51" s="67"/>
      <c r="AX51" s="67"/>
      <c r="AY51" s="67"/>
      <c r="AZ51" s="67"/>
      <c r="BA51" s="67"/>
      <c r="BB51" s="67"/>
      <c r="BC51" s="67"/>
      <c r="BD51" s="68"/>
      <c r="BE51" s="37"/>
    </row>
    <row r="52" spans="1:91" s="2" customFormat="1" ht="29.25" customHeight="1">
      <c r="A52" s="37"/>
      <c r="B52" s="38"/>
      <c r="C52" s="366" t="s">
        <v>55</v>
      </c>
      <c r="D52" s="367"/>
      <c r="E52" s="367"/>
      <c r="F52" s="367"/>
      <c r="G52" s="367"/>
      <c r="H52" s="69"/>
      <c r="I52" s="368" t="s">
        <v>56</v>
      </c>
      <c r="J52" s="367"/>
      <c r="K52" s="367"/>
      <c r="L52" s="367"/>
      <c r="M52" s="367"/>
      <c r="N52" s="367"/>
      <c r="O52" s="367"/>
      <c r="P52" s="367"/>
      <c r="Q52" s="367"/>
      <c r="R52" s="367"/>
      <c r="S52" s="367"/>
      <c r="T52" s="367"/>
      <c r="U52" s="367"/>
      <c r="V52" s="367"/>
      <c r="W52" s="367"/>
      <c r="X52" s="367"/>
      <c r="Y52" s="367"/>
      <c r="Z52" s="367"/>
      <c r="AA52" s="367"/>
      <c r="AB52" s="367"/>
      <c r="AC52" s="367"/>
      <c r="AD52" s="367"/>
      <c r="AE52" s="367"/>
      <c r="AF52" s="367"/>
      <c r="AG52" s="369" t="s">
        <v>57</v>
      </c>
      <c r="AH52" s="367"/>
      <c r="AI52" s="367"/>
      <c r="AJ52" s="367"/>
      <c r="AK52" s="367"/>
      <c r="AL52" s="367"/>
      <c r="AM52" s="367"/>
      <c r="AN52" s="368" t="s">
        <v>58</v>
      </c>
      <c r="AO52" s="367"/>
      <c r="AP52" s="367"/>
      <c r="AQ52" s="70" t="s">
        <v>59</v>
      </c>
      <c r="AR52" s="42"/>
      <c r="AS52" s="71" t="s">
        <v>60</v>
      </c>
      <c r="AT52" s="72" t="s">
        <v>61</v>
      </c>
      <c r="AU52" s="72" t="s">
        <v>62</v>
      </c>
      <c r="AV52" s="72" t="s">
        <v>63</v>
      </c>
      <c r="AW52" s="72" t="s">
        <v>64</v>
      </c>
      <c r="AX52" s="72" t="s">
        <v>65</v>
      </c>
      <c r="AY52" s="72" t="s">
        <v>66</v>
      </c>
      <c r="AZ52" s="72" t="s">
        <v>67</v>
      </c>
      <c r="BA52" s="72" t="s">
        <v>68</v>
      </c>
      <c r="BB52" s="72" t="s">
        <v>69</v>
      </c>
      <c r="BC52" s="72" t="s">
        <v>70</v>
      </c>
      <c r="BD52" s="73" t="s">
        <v>71</v>
      </c>
      <c r="BE52" s="37"/>
    </row>
    <row r="53" spans="1:91" s="2" customFormat="1" ht="10.9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42"/>
      <c r="AS53" s="74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6"/>
      <c r="BE53" s="37"/>
    </row>
    <row r="54" spans="1:91" s="6" customFormat="1" ht="32.450000000000003" customHeight="1">
      <c r="B54" s="77"/>
      <c r="C54" s="78" t="s">
        <v>72</v>
      </c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373">
        <f>ROUND(SUM(AG55:AG56),2)</f>
        <v>0</v>
      </c>
      <c r="AH54" s="373"/>
      <c r="AI54" s="373"/>
      <c r="AJ54" s="373"/>
      <c r="AK54" s="373"/>
      <c r="AL54" s="373"/>
      <c r="AM54" s="373"/>
      <c r="AN54" s="374">
        <f>SUM(AG54,AT54)</f>
        <v>0</v>
      </c>
      <c r="AO54" s="374"/>
      <c r="AP54" s="374"/>
      <c r="AQ54" s="81" t="s">
        <v>21</v>
      </c>
      <c r="AR54" s="82"/>
      <c r="AS54" s="83">
        <f>ROUND(SUM(AS55:AS56),2)</f>
        <v>0</v>
      </c>
      <c r="AT54" s="84">
        <f>ROUND(SUM(AV54:AW54),2)</f>
        <v>0</v>
      </c>
      <c r="AU54" s="85">
        <f>ROUND(SUM(AU55:AU56),5)</f>
        <v>0</v>
      </c>
      <c r="AV54" s="84">
        <f>ROUND(AZ54*L29,2)</f>
        <v>0</v>
      </c>
      <c r="AW54" s="84">
        <f>ROUND(BA54*L30,2)</f>
        <v>0</v>
      </c>
      <c r="AX54" s="84">
        <f>ROUND(BB54*L29,2)</f>
        <v>0</v>
      </c>
      <c r="AY54" s="84">
        <f>ROUND(BC54*L30,2)</f>
        <v>0</v>
      </c>
      <c r="AZ54" s="84">
        <f>ROUND(SUM(AZ55:AZ56),2)</f>
        <v>0</v>
      </c>
      <c r="BA54" s="84">
        <f>ROUND(SUM(BA55:BA56),2)</f>
        <v>0</v>
      </c>
      <c r="BB54" s="84">
        <f>ROUND(SUM(BB55:BB56),2)</f>
        <v>0</v>
      </c>
      <c r="BC54" s="84">
        <f>ROUND(SUM(BC55:BC56),2)</f>
        <v>0</v>
      </c>
      <c r="BD54" s="86">
        <f>ROUND(SUM(BD55:BD56),2)</f>
        <v>0</v>
      </c>
      <c r="BS54" s="87" t="s">
        <v>73</v>
      </c>
      <c r="BT54" s="87" t="s">
        <v>74</v>
      </c>
      <c r="BV54" s="87" t="s">
        <v>75</v>
      </c>
      <c r="BW54" s="87" t="s">
        <v>5</v>
      </c>
      <c r="BX54" s="87" t="s">
        <v>76</v>
      </c>
      <c r="CL54" s="87" t="s">
        <v>19</v>
      </c>
    </row>
    <row r="55" spans="1:91" s="7" customFormat="1" ht="24.75" customHeight="1">
      <c r="A55" s="88" t="s">
        <v>77</v>
      </c>
      <c r="B55" s="89"/>
      <c r="C55" s="90"/>
      <c r="D55" s="372" t="s">
        <v>14</v>
      </c>
      <c r="E55" s="372"/>
      <c r="F55" s="372"/>
      <c r="G55" s="372"/>
      <c r="H55" s="372"/>
      <c r="I55" s="91"/>
      <c r="J55" s="372" t="s">
        <v>17</v>
      </c>
      <c r="K55" s="372"/>
      <c r="L55" s="372"/>
      <c r="M55" s="372"/>
      <c r="N55" s="372"/>
      <c r="O55" s="372"/>
      <c r="P55" s="372"/>
      <c r="Q55" s="372"/>
      <c r="R55" s="372"/>
      <c r="S55" s="372"/>
      <c r="T55" s="372"/>
      <c r="U55" s="372"/>
      <c r="V55" s="372"/>
      <c r="W55" s="372"/>
      <c r="X55" s="372"/>
      <c r="Y55" s="372"/>
      <c r="Z55" s="372"/>
      <c r="AA55" s="372"/>
      <c r="AB55" s="372"/>
      <c r="AC55" s="372"/>
      <c r="AD55" s="372"/>
      <c r="AE55" s="372"/>
      <c r="AF55" s="372"/>
      <c r="AG55" s="370">
        <f>'1-163-18d - Výměna výplní...'!J28</f>
        <v>0</v>
      </c>
      <c r="AH55" s="371"/>
      <c r="AI55" s="371"/>
      <c r="AJ55" s="371"/>
      <c r="AK55" s="371"/>
      <c r="AL55" s="371"/>
      <c r="AM55" s="371"/>
      <c r="AN55" s="370">
        <f>SUM(AG55,AT55)</f>
        <v>0</v>
      </c>
      <c r="AO55" s="371"/>
      <c r="AP55" s="371"/>
      <c r="AQ55" s="92" t="s">
        <v>78</v>
      </c>
      <c r="AR55" s="93"/>
      <c r="AS55" s="94">
        <v>0</v>
      </c>
      <c r="AT55" s="95">
        <f>ROUND(SUM(AV55:AW55),2)</f>
        <v>0</v>
      </c>
      <c r="AU55" s="96">
        <f>'1-163-18d - Výměna výplní...'!P89</f>
        <v>0</v>
      </c>
      <c r="AV55" s="95">
        <f>'1-163-18d - Výměna výplní...'!J31</f>
        <v>0</v>
      </c>
      <c r="AW55" s="95">
        <f>'1-163-18d - Výměna výplní...'!J32</f>
        <v>0</v>
      </c>
      <c r="AX55" s="95">
        <f>'1-163-18d - Výměna výplní...'!J33</f>
        <v>0</v>
      </c>
      <c r="AY55" s="95">
        <f>'1-163-18d - Výměna výplní...'!J34</f>
        <v>0</v>
      </c>
      <c r="AZ55" s="95">
        <f>'1-163-18d - Výměna výplní...'!F31</f>
        <v>0</v>
      </c>
      <c r="BA55" s="95">
        <f>'1-163-18d - Výměna výplní...'!F32</f>
        <v>0</v>
      </c>
      <c r="BB55" s="95">
        <f>'1-163-18d - Výměna výplní...'!F33</f>
        <v>0</v>
      </c>
      <c r="BC55" s="95">
        <f>'1-163-18d - Výměna výplní...'!F34</f>
        <v>0</v>
      </c>
      <c r="BD55" s="97">
        <f>'1-163-18d - Výměna výplní...'!F35</f>
        <v>0</v>
      </c>
      <c r="BT55" s="98" t="s">
        <v>79</v>
      </c>
      <c r="BU55" s="98" t="s">
        <v>80</v>
      </c>
      <c r="BV55" s="98" t="s">
        <v>75</v>
      </c>
      <c r="BW55" s="98" t="s">
        <v>5</v>
      </c>
      <c r="BX55" s="98" t="s">
        <v>76</v>
      </c>
      <c r="CL55" s="98" t="s">
        <v>19</v>
      </c>
    </row>
    <row r="56" spans="1:91" s="7" customFormat="1" ht="16.5" customHeight="1">
      <c r="A56" s="88" t="s">
        <v>77</v>
      </c>
      <c r="B56" s="89"/>
      <c r="C56" s="90"/>
      <c r="D56" s="372" t="s">
        <v>81</v>
      </c>
      <c r="E56" s="372"/>
      <c r="F56" s="372"/>
      <c r="G56" s="372"/>
      <c r="H56" s="372"/>
      <c r="I56" s="91"/>
      <c r="J56" s="372" t="s">
        <v>82</v>
      </c>
      <c r="K56" s="372"/>
      <c r="L56" s="372"/>
      <c r="M56" s="372"/>
      <c r="N56" s="372"/>
      <c r="O56" s="372"/>
      <c r="P56" s="372"/>
      <c r="Q56" s="372"/>
      <c r="R56" s="372"/>
      <c r="S56" s="372"/>
      <c r="T56" s="372"/>
      <c r="U56" s="372"/>
      <c r="V56" s="372"/>
      <c r="W56" s="372"/>
      <c r="X56" s="372"/>
      <c r="Y56" s="372"/>
      <c r="Z56" s="372"/>
      <c r="AA56" s="372"/>
      <c r="AB56" s="372"/>
      <c r="AC56" s="372"/>
      <c r="AD56" s="372"/>
      <c r="AE56" s="372"/>
      <c r="AF56" s="372"/>
      <c r="AG56" s="370">
        <f>'VRN - Vedlejší rozpočtové...'!J30</f>
        <v>0</v>
      </c>
      <c r="AH56" s="371"/>
      <c r="AI56" s="371"/>
      <c r="AJ56" s="371"/>
      <c r="AK56" s="371"/>
      <c r="AL56" s="371"/>
      <c r="AM56" s="371"/>
      <c r="AN56" s="370">
        <f>SUM(AG56,AT56)</f>
        <v>0</v>
      </c>
      <c r="AO56" s="371"/>
      <c r="AP56" s="371"/>
      <c r="AQ56" s="92" t="s">
        <v>78</v>
      </c>
      <c r="AR56" s="93"/>
      <c r="AS56" s="99">
        <v>0</v>
      </c>
      <c r="AT56" s="100">
        <f>ROUND(SUM(AV56:AW56),2)</f>
        <v>0</v>
      </c>
      <c r="AU56" s="101">
        <f>'VRN - Vedlejší rozpočtové...'!P84</f>
        <v>0</v>
      </c>
      <c r="AV56" s="100">
        <f>'VRN - Vedlejší rozpočtové...'!J33</f>
        <v>0</v>
      </c>
      <c r="AW56" s="100">
        <f>'VRN - Vedlejší rozpočtové...'!J34</f>
        <v>0</v>
      </c>
      <c r="AX56" s="100">
        <f>'VRN - Vedlejší rozpočtové...'!J35</f>
        <v>0</v>
      </c>
      <c r="AY56" s="100">
        <f>'VRN - Vedlejší rozpočtové...'!J36</f>
        <v>0</v>
      </c>
      <c r="AZ56" s="100">
        <f>'VRN - Vedlejší rozpočtové...'!F33</f>
        <v>0</v>
      </c>
      <c r="BA56" s="100">
        <f>'VRN - Vedlejší rozpočtové...'!F34</f>
        <v>0</v>
      </c>
      <c r="BB56" s="100">
        <f>'VRN - Vedlejší rozpočtové...'!F35</f>
        <v>0</v>
      </c>
      <c r="BC56" s="100">
        <f>'VRN - Vedlejší rozpočtové...'!F36</f>
        <v>0</v>
      </c>
      <c r="BD56" s="102">
        <f>'VRN - Vedlejší rozpočtové...'!F37</f>
        <v>0</v>
      </c>
      <c r="BT56" s="98" t="s">
        <v>79</v>
      </c>
      <c r="BV56" s="98" t="s">
        <v>75</v>
      </c>
      <c r="BW56" s="98" t="s">
        <v>83</v>
      </c>
      <c r="BX56" s="98" t="s">
        <v>5</v>
      </c>
      <c r="CL56" s="98" t="s">
        <v>19</v>
      </c>
      <c r="CM56" s="98" t="s">
        <v>84</v>
      </c>
    </row>
    <row r="57" spans="1:91" s="2" customFormat="1" ht="30" customHeight="1">
      <c r="A57" s="37"/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42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1:91" s="2" customFormat="1" ht="6.95" customHeight="1">
      <c r="A58" s="37"/>
      <c r="B58" s="50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42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</sheetData>
  <sheetProtection algorithmName="SHA-512" hashValue="Kai++eUIbz4yRYzpJAuidIeOKnpIXUILAzGnLSzUZWteHkPFIL4xtXilN9YAz/jO8nXqNyxcWMKOd7OrZSPdDA==" saltValue="55k+yC/OUNcpuGGm0SHZMO2kSlc3vi8x2TPw/i0F2PEJoNs9gzfVP0hE3lXHf6ssL0P8j7s7cdaDk9BHd8XEkQ==" spinCount="100000" sheet="1" objects="1" scenarios="1" formatColumns="0" formatRows="0"/>
  <mergeCells count="46">
    <mergeCell ref="AR2:BE2"/>
    <mergeCell ref="AN56:AP56"/>
    <mergeCell ref="AG56:AM56"/>
    <mergeCell ref="D56:H56"/>
    <mergeCell ref="J56:AF56"/>
    <mergeCell ref="AG54:AM54"/>
    <mergeCell ref="AN54:AP54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1-163-18d - Výměna výplní...'!C2" display="/" xr:uid="{00000000-0004-0000-0000-000000000000}"/>
    <hyperlink ref="A56" location="'VRN - Vedlejší rozpočtové...'!C2" display="/" xr:uid="{00000000-0004-0000-0000-000001000000}"/>
  </hyperlinks>
  <pageMargins left="0.39374999999999999" right="0.39374999999999999" top="0.39374999999999999" bottom="0.39374999999999999" header="0" footer="0"/>
  <pageSetup paperSize="9" scale="68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180"/>
  <sheetViews>
    <sheetView showGridLines="0" view="pageBreakPreview" zoomScaleNormal="100" zoomScaleSheetLayoutView="10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75"/>
      <c r="M2" s="375"/>
      <c r="N2" s="375"/>
      <c r="O2" s="375"/>
      <c r="P2" s="375"/>
      <c r="Q2" s="375"/>
      <c r="R2" s="375"/>
      <c r="S2" s="375"/>
      <c r="T2" s="375"/>
      <c r="U2" s="375"/>
      <c r="V2" s="375"/>
      <c r="AT2" s="19" t="s">
        <v>5</v>
      </c>
    </row>
    <row r="3" spans="1:46" s="1" customFormat="1" ht="6.95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2"/>
      <c r="AT3" s="19" t="s">
        <v>84</v>
      </c>
    </row>
    <row r="4" spans="1:46" s="1" customFormat="1" ht="24.95" customHeight="1">
      <c r="B4" s="22"/>
      <c r="D4" s="105" t="s">
        <v>85</v>
      </c>
      <c r="L4" s="22"/>
      <c r="M4" s="106" t="s">
        <v>10</v>
      </c>
      <c r="AT4" s="19" t="s">
        <v>4</v>
      </c>
    </row>
    <row r="5" spans="1:46" s="1" customFormat="1" ht="6.95" customHeight="1">
      <c r="B5" s="22"/>
      <c r="L5" s="22"/>
    </row>
    <row r="6" spans="1:46" s="2" customFormat="1" ht="12" customHeight="1">
      <c r="A6" s="37"/>
      <c r="B6" s="42"/>
      <c r="C6" s="37"/>
      <c r="D6" s="107" t="s">
        <v>16</v>
      </c>
      <c r="E6" s="37"/>
      <c r="F6" s="37"/>
      <c r="G6" s="37"/>
      <c r="H6" s="37"/>
      <c r="I6" s="37"/>
      <c r="J6" s="37"/>
      <c r="K6" s="37"/>
      <c r="L6" s="108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</row>
    <row r="7" spans="1:46" s="2" customFormat="1" ht="16.5" customHeight="1">
      <c r="A7" s="37"/>
      <c r="B7" s="42"/>
      <c r="C7" s="37"/>
      <c r="D7" s="37"/>
      <c r="E7" s="376" t="s">
        <v>17</v>
      </c>
      <c r="F7" s="377"/>
      <c r="G7" s="377"/>
      <c r="H7" s="377"/>
      <c r="I7" s="37"/>
      <c r="J7" s="37"/>
      <c r="K7" s="37"/>
      <c r="L7" s="108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</row>
    <row r="8" spans="1:46" s="2" customFormat="1" ht="11.25">
      <c r="A8" s="37"/>
      <c r="B8" s="42"/>
      <c r="C8" s="37"/>
      <c r="D8" s="37"/>
      <c r="E8" s="37"/>
      <c r="F8" s="37"/>
      <c r="G8" s="37"/>
      <c r="H8" s="37"/>
      <c r="I8" s="37"/>
      <c r="J8" s="37"/>
      <c r="K8" s="37"/>
      <c r="L8" s="108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2" customHeight="1">
      <c r="A9" s="37"/>
      <c r="B9" s="42"/>
      <c r="C9" s="37"/>
      <c r="D9" s="107" t="s">
        <v>18</v>
      </c>
      <c r="E9" s="37"/>
      <c r="F9" s="109" t="s">
        <v>19</v>
      </c>
      <c r="G9" s="37"/>
      <c r="H9" s="37"/>
      <c r="I9" s="107" t="s">
        <v>20</v>
      </c>
      <c r="J9" s="109" t="s">
        <v>21</v>
      </c>
      <c r="K9" s="37"/>
      <c r="L9" s="108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2" customHeight="1">
      <c r="A10" s="37"/>
      <c r="B10" s="42"/>
      <c r="C10" s="37"/>
      <c r="D10" s="107" t="s">
        <v>22</v>
      </c>
      <c r="E10" s="37"/>
      <c r="F10" s="109" t="s">
        <v>23</v>
      </c>
      <c r="G10" s="37"/>
      <c r="H10" s="37"/>
      <c r="I10" s="107" t="s">
        <v>24</v>
      </c>
      <c r="J10" s="110" t="str">
        <f>'Rekapitulace stavby'!AN8</f>
        <v>25. 4. 2022</v>
      </c>
      <c r="K10" s="37"/>
      <c r="L10" s="108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21.75" customHeight="1">
      <c r="A11" s="37"/>
      <c r="B11" s="42"/>
      <c r="C11" s="37"/>
      <c r="D11" s="111" t="s">
        <v>26</v>
      </c>
      <c r="E11" s="37"/>
      <c r="F11" s="112" t="s">
        <v>27</v>
      </c>
      <c r="G11" s="37"/>
      <c r="H11" s="37"/>
      <c r="I11" s="37"/>
      <c r="J11" s="37"/>
      <c r="K11" s="37"/>
      <c r="L11" s="108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>
      <c r="A12" s="37"/>
      <c r="B12" s="42"/>
      <c r="C12" s="37"/>
      <c r="D12" s="107" t="s">
        <v>28</v>
      </c>
      <c r="E12" s="37"/>
      <c r="F12" s="37"/>
      <c r="G12" s="37"/>
      <c r="H12" s="37"/>
      <c r="I12" s="107" t="s">
        <v>29</v>
      </c>
      <c r="J12" s="109" t="s">
        <v>21</v>
      </c>
      <c r="K12" s="37"/>
      <c r="L12" s="108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8" customHeight="1">
      <c r="A13" s="37"/>
      <c r="B13" s="42"/>
      <c r="C13" s="37"/>
      <c r="D13" s="37"/>
      <c r="E13" s="109" t="s">
        <v>30</v>
      </c>
      <c r="F13" s="37"/>
      <c r="G13" s="37"/>
      <c r="H13" s="37"/>
      <c r="I13" s="107" t="s">
        <v>31</v>
      </c>
      <c r="J13" s="109" t="s">
        <v>21</v>
      </c>
      <c r="K13" s="37"/>
      <c r="L13" s="108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6.95" customHeight="1">
      <c r="A14" s="37"/>
      <c r="B14" s="42"/>
      <c r="C14" s="37"/>
      <c r="D14" s="37"/>
      <c r="E14" s="37"/>
      <c r="F14" s="37"/>
      <c r="G14" s="37"/>
      <c r="H14" s="37"/>
      <c r="I14" s="37"/>
      <c r="J14" s="37"/>
      <c r="K14" s="37"/>
      <c r="L14" s="108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2" customHeight="1">
      <c r="A15" s="37"/>
      <c r="B15" s="42"/>
      <c r="C15" s="37"/>
      <c r="D15" s="107" t="s">
        <v>32</v>
      </c>
      <c r="E15" s="37"/>
      <c r="F15" s="37"/>
      <c r="G15" s="37"/>
      <c r="H15" s="37"/>
      <c r="I15" s="107" t="s">
        <v>29</v>
      </c>
      <c r="J15" s="32" t="str">
        <f>'Rekapitulace stavby'!AN13</f>
        <v>Vyplň údaj</v>
      </c>
      <c r="K15" s="37"/>
      <c r="L15" s="108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18" customHeight="1">
      <c r="A16" s="37"/>
      <c r="B16" s="42"/>
      <c r="C16" s="37"/>
      <c r="D16" s="37"/>
      <c r="E16" s="378" t="str">
        <f>'Rekapitulace stavby'!E14</f>
        <v>Vyplň údaj</v>
      </c>
      <c r="F16" s="379"/>
      <c r="G16" s="379"/>
      <c r="H16" s="379"/>
      <c r="I16" s="107" t="s">
        <v>31</v>
      </c>
      <c r="J16" s="32" t="str">
        <f>'Rekapitulace stavby'!AN14</f>
        <v>Vyplň údaj</v>
      </c>
      <c r="K16" s="37"/>
      <c r="L16" s="108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6.95" customHeight="1">
      <c r="A17" s="37"/>
      <c r="B17" s="42"/>
      <c r="C17" s="37"/>
      <c r="D17" s="37"/>
      <c r="E17" s="37"/>
      <c r="F17" s="37"/>
      <c r="G17" s="37"/>
      <c r="H17" s="37"/>
      <c r="I17" s="37"/>
      <c r="J17" s="37"/>
      <c r="K17" s="37"/>
      <c r="L17" s="108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2" customHeight="1">
      <c r="A18" s="37"/>
      <c r="B18" s="42"/>
      <c r="C18" s="37"/>
      <c r="D18" s="107" t="s">
        <v>34</v>
      </c>
      <c r="E18" s="37"/>
      <c r="F18" s="37"/>
      <c r="G18" s="37"/>
      <c r="H18" s="37"/>
      <c r="I18" s="107" t="s">
        <v>29</v>
      </c>
      <c r="J18" s="109" t="str">
        <f>IF('Rekapitulace stavby'!AN16="","",'Rekapitulace stavby'!AN16)</f>
        <v/>
      </c>
      <c r="K18" s="37"/>
      <c r="L18" s="108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18" customHeight="1">
      <c r="A19" s="37"/>
      <c r="B19" s="42"/>
      <c r="C19" s="37"/>
      <c r="D19" s="37"/>
      <c r="E19" s="109" t="str">
        <f>IF('Rekapitulace stavby'!E17="","",'Rekapitulace stavby'!E17)</f>
        <v xml:space="preserve"> </v>
      </c>
      <c r="F19" s="37"/>
      <c r="G19" s="37"/>
      <c r="H19" s="37"/>
      <c r="I19" s="107" t="s">
        <v>31</v>
      </c>
      <c r="J19" s="109" t="str">
        <f>IF('Rekapitulace stavby'!AN17="","",'Rekapitulace stavby'!AN17)</f>
        <v/>
      </c>
      <c r="K19" s="37"/>
      <c r="L19" s="108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6.95" customHeight="1">
      <c r="A20" s="37"/>
      <c r="B20" s="42"/>
      <c r="C20" s="37"/>
      <c r="D20" s="37"/>
      <c r="E20" s="37"/>
      <c r="F20" s="37"/>
      <c r="G20" s="37"/>
      <c r="H20" s="37"/>
      <c r="I20" s="37"/>
      <c r="J20" s="37"/>
      <c r="K20" s="37"/>
      <c r="L20" s="108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2" customHeight="1">
      <c r="A21" s="37"/>
      <c r="B21" s="42"/>
      <c r="C21" s="37"/>
      <c r="D21" s="107" t="s">
        <v>37</v>
      </c>
      <c r="E21" s="37"/>
      <c r="F21" s="37"/>
      <c r="G21" s="37"/>
      <c r="H21" s="37"/>
      <c r="I21" s="107" t="s">
        <v>29</v>
      </c>
      <c r="J21" s="109" t="str">
        <f>IF('Rekapitulace stavby'!AN19="","",'Rekapitulace stavby'!AN19)</f>
        <v/>
      </c>
      <c r="K21" s="37"/>
      <c r="L21" s="108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18" customHeight="1">
      <c r="A22" s="37"/>
      <c r="B22" s="42"/>
      <c r="C22" s="37"/>
      <c r="D22" s="37"/>
      <c r="E22" s="109" t="str">
        <f>IF('Rekapitulace stavby'!E20="","",'Rekapitulace stavby'!E20)</f>
        <v xml:space="preserve"> </v>
      </c>
      <c r="F22" s="37"/>
      <c r="G22" s="37"/>
      <c r="H22" s="37"/>
      <c r="I22" s="107" t="s">
        <v>31</v>
      </c>
      <c r="J22" s="109" t="str">
        <f>IF('Rekapitulace stavby'!AN20="","",'Rekapitulace stavby'!AN20)</f>
        <v/>
      </c>
      <c r="K22" s="37"/>
      <c r="L22" s="108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6.95" customHeight="1">
      <c r="A23" s="37"/>
      <c r="B23" s="42"/>
      <c r="C23" s="37"/>
      <c r="D23" s="37"/>
      <c r="E23" s="37"/>
      <c r="F23" s="37"/>
      <c r="G23" s="37"/>
      <c r="H23" s="37"/>
      <c r="I23" s="37"/>
      <c r="J23" s="37"/>
      <c r="K23" s="37"/>
      <c r="L23" s="108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2" customHeight="1">
      <c r="A24" s="37"/>
      <c r="B24" s="42"/>
      <c r="C24" s="37"/>
      <c r="D24" s="107" t="s">
        <v>38</v>
      </c>
      <c r="E24" s="37"/>
      <c r="F24" s="37"/>
      <c r="G24" s="37"/>
      <c r="H24" s="37"/>
      <c r="I24" s="37"/>
      <c r="J24" s="37"/>
      <c r="K24" s="37"/>
      <c r="L24" s="108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8" customFormat="1" ht="71.25" customHeight="1">
      <c r="A25" s="113"/>
      <c r="B25" s="114"/>
      <c r="C25" s="113"/>
      <c r="D25" s="113"/>
      <c r="E25" s="380" t="s">
        <v>39</v>
      </c>
      <c r="F25" s="380"/>
      <c r="G25" s="380"/>
      <c r="H25" s="380"/>
      <c r="I25" s="113"/>
      <c r="J25" s="113"/>
      <c r="K25" s="113"/>
      <c r="L25" s="115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</row>
    <row r="26" spans="1:31" s="2" customFormat="1" ht="6.95" customHeight="1">
      <c r="A26" s="37"/>
      <c r="B26" s="42"/>
      <c r="C26" s="37"/>
      <c r="D26" s="37"/>
      <c r="E26" s="37"/>
      <c r="F26" s="37"/>
      <c r="G26" s="37"/>
      <c r="H26" s="37"/>
      <c r="I26" s="37"/>
      <c r="J26" s="37"/>
      <c r="K26" s="37"/>
      <c r="L26" s="108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2" customFormat="1" ht="6.95" customHeight="1">
      <c r="A27" s="37"/>
      <c r="B27" s="42"/>
      <c r="C27" s="37"/>
      <c r="D27" s="116"/>
      <c r="E27" s="116"/>
      <c r="F27" s="116"/>
      <c r="G27" s="116"/>
      <c r="H27" s="116"/>
      <c r="I27" s="116"/>
      <c r="J27" s="116"/>
      <c r="K27" s="116"/>
      <c r="L27" s="108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pans="1:31" s="2" customFormat="1" ht="25.35" customHeight="1">
      <c r="A28" s="37"/>
      <c r="B28" s="42"/>
      <c r="C28" s="37"/>
      <c r="D28" s="117" t="s">
        <v>40</v>
      </c>
      <c r="E28" s="37"/>
      <c r="F28" s="37"/>
      <c r="G28" s="37"/>
      <c r="H28" s="37"/>
      <c r="I28" s="37"/>
      <c r="J28" s="118">
        <f>ROUND(J89, 2)</f>
        <v>0</v>
      </c>
      <c r="K28" s="37"/>
      <c r="L28" s="108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5" customHeight="1">
      <c r="A29" s="37"/>
      <c r="B29" s="42"/>
      <c r="C29" s="37"/>
      <c r="D29" s="116"/>
      <c r="E29" s="116"/>
      <c r="F29" s="116"/>
      <c r="G29" s="116"/>
      <c r="H29" s="116"/>
      <c r="I29" s="116"/>
      <c r="J29" s="116"/>
      <c r="K29" s="116"/>
      <c r="L29" s="108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14.45" customHeight="1">
      <c r="A30" s="37"/>
      <c r="B30" s="42"/>
      <c r="C30" s="37"/>
      <c r="D30" s="37"/>
      <c r="E30" s="37"/>
      <c r="F30" s="119" t="s">
        <v>42</v>
      </c>
      <c r="G30" s="37"/>
      <c r="H30" s="37"/>
      <c r="I30" s="119" t="s">
        <v>41</v>
      </c>
      <c r="J30" s="119" t="s">
        <v>43</v>
      </c>
      <c r="K30" s="37"/>
      <c r="L30" s="108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14.45" customHeight="1">
      <c r="A31" s="37"/>
      <c r="B31" s="42"/>
      <c r="C31" s="37"/>
      <c r="D31" s="120" t="s">
        <v>44</v>
      </c>
      <c r="E31" s="107" t="s">
        <v>45</v>
      </c>
      <c r="F31" s="121">
        <f>ROUND((SUM(BE89:BE1179)),  2)</f>
        <v>0</v>
      </c>
      <c r="G31" s="37"/>
      <c r="H31" s="37"/>
      <c r="I31" s="122">
        <v>0.21</v>
      </c>
      <c r="J31" s="121">
        <f>ROUND(((SUM(BE89:BE1179))*I31),  2)</f>
        <v>0</v>
      </c>
      <c r="K31" s="37"/>
      <c r="L31" s="108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5" customHeight="1">
      <c r="A32" s="37"/>
      <c r="B32" s="42"/>
      <c r="C32" s="37"/>
      <c r="D32" s="37"/>
      <c r="E32" s="107" t="s">
        <v>46</v>
      </c>
      <c r="F32" s="121">
        <f>ROUND((SUM(BF89:BF1179)),  2)</f>
        <v>0</v>
      </c>
      <c r="G32" s="37"/>
      <c r="H32" s="37"/>
      <c r="I32" s="122">
        <v>0.15</v>
      </c>
      <c r="J32" s="121">
        <f>ROUND(((SUM(BF89:BF1179))*I32),  2)</f>
        <v>0</v>
      </c>
      <c r="K32" s="37"/>
      <c r="L32" s="108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5" hidden="1" customHeight="1">
      <c r="A33" s="37"/>
      <c r="B33" s="42"/>
      <c r="C33" s="37"/>
      <c r="D33" s="37"/>
      <c r="E33" s="107" t="s">
        <v>47</v>
      </c>
      <c r="F33" s="121">
        <f>ROUND((SUM(BG89:BG1179)),  2)</f>
        <v>0</v>
      </c>
      <c r="G33" s="37"/>
      <c r="H33" s="37"/>
      <c r="I33" s="122">
        <v>0.21</v>
      </c>
      <c r="J33" s="121">
        <f>0</f>
        <v>0</v>
      </c>
      <c r="K33" s="37"/>
      <c r="L33" s="108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hidden="1" customHeight="1">
      <c r="A34" s="37"/>
      <c r="B34" s="42"/>
      <c r="C34" s="37"/>
      <c r="D34" s="37"/>
      <c r="E34" s="107" t="s">
        <v>48</v>
      </c>
      <c r="F34" s="121">
        <f>ROUND((SUM(BH89:BH1179)),  2)</f>
        <v>0</v>
      </c>
      <c r="G34" s="37"/>
      <c r="H34" s="37"/>
      <c r="I34" s="122">
        <v>0.15</v>
      </c>
      <c r="J34" s="121">
        <f>0</f>
        <v>0</v>
      </c>
      <c r="K34" s="37"/>
      <c r="L34" s="108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hidden="1" customHeight="1">
      <c r="A35" s="37"/>
      <c r="B35" s="42"/>
      <c r="C35" s="37"/>
      <c r="D35" s="37"/>
      <c r="E35" s="107" t="s">
        <v>49</v>
      </c>
      <c r="F35" s="121">
        <f>ROUND((SUM(BI89:BI1179)),  2)</f>
        <v>0</v>
      </c>
      <c r="G35" s="37"/>
      <c r="H35" s="37"/>
      <c r="I35" s="122">
        <v>0</v>
      </c>
      <c r="J35" s="121">
        <f>0</f>
        <v>0</v>
      </c>
      <c r="K35" s="37"/>
      <c r="L35" s="108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6.95" customHeight="1">
      <c r="A36" s="37"/>
      <c r="B36" s="42"/>
      <c r="C36" s="37"/>
      <c r="D36" s="37"/>
      <c r="E36" s="37"/>
      <c r="F36" s="37"/>
      <c r="G36" s="37"/>
      <c r="H36" s="37"/>
      <c r="I36" s="37"/>
      <c r="J36" s="37"/>
      <c r="K36" s="37"/>
      <c r="L36" s="108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25.35" customHeight="1">
      <c r="A37" s="37"/>
      <c r="B37" s="42"/>
      <c r="C37" s="123"/>
      <c r="D37" s="124" t="s">
        <v>50</v>
      </c>
      <c r="E37" s="125"/>
      <c r="F37" s="125"/>
      <c r="G37" s="126" t="s">
        <v>51</v>
      </c>
      <c r="H37" s="127" t="s">
        <v>52</v>
      </c>
      <c r="I37" s="125"/>
      <c r="J37" s="128">
        <f>SUM(J28:J35)</f>
        <v>0</v>
      </c>
      <c r="K37" s="129"/>
      <c r="L37" s="108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14.45" customHeight="1">
      <c r="A38" s="37"/>
      <c r="B38" s="130"/>
      <c r="C38" s="131"/>
      <c r="D38" s="131"/>
      <c r="E38" s="131"/>
      <c r="F38" s="131"/>
      <c r="G38" s="131"/>
      <c r="H38" s="131"/>
      <c r="I38" s="131"/>
      <c r="J38" s="131"/>
      <c r="K38" s="131"/>
      <c r="L38" s="108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42" spans="1:31" s="2" customFormat="1" ht="6.95" customHeight="1">
      <c r="A42" s="37"/>
      <c r="B42" s="132"/>
      <c r="C42" s="133"/>
      <c r="D42" s="133"/>
      <c r="E42" s="133"/>
      <c r="F42" s="133"/>
      <c r="G42" s="133"/>
      <c r="H42" s="133"/>
      <c r="I42" s="133"/>
      <c r="J42" s="133"/>
      <c r="K42" s="133"/>
      <c r="L42" s="108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pans="1:31" s="2" customFormat="1" ht="24.95" customHeight="1">
      <c r="A43" s="37"/>
      <c r="B43" s="38"/>
      <c r="C43" s="25" t="s">
        <v>86</v>
      </c>
      <c r="D43" s="39"/>
      <c r="E43" s="39"/>
      <c r="F43" s="39"/>
      <c r="G43" s="39"/>
      <c r="H43" s="39"/>
      <c r="I43" s="39"/>
      <c r="J43" s="39"/>
      <c r="K43" s="39"/>
      <c r="L43" s="108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</row>
    <row r="44" spans="1:31" s="2" customFormat="1" ht="6.95" customHeight="1">
      <c r="A44" s="37"/>
      <c r="B44" s="38"/>
      <c r="C44" s="39"/>
      <c r="D44" s="39"/>
      <c r="E44" s="39"/>
      <c r="F44" s="39"/>
      <c r="G44" s="39"/>
      <c r="H44" s="39"/>
      <c r="I44" s="39"/>
      <c r="J44" s="39"/>
      <c r="K44" s="39"/>
      <c r="L44" s="108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12" customHeight="1">
      <c r="A45" s="37"/>
      <c r="B45" s="38"/>
      <c r="C45" s="31" t="s">
        <v>16</v>
      </c>
      <c r="D45" s="39"/>
      <c r="E45" s="39"/>
      <c r="F45" s="39"/>
      <c r="G45" s="39"/>
      <c r="H45" s="39"/>
      <c r="I45" s="39"/>
      <c r="J45" s="39"/>
      <c r="K45" s="39"/>
      <c r="L45" s="108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16.5" customHeight="1">
      <c r="A46" s="37"/>
      <c r="B46" s="38"/>
      <c r="C46" s="39"/>
      <c r="D46" s="39"/>
      <c r="E46" s="355" t="str">
        <f>E7</f>
        <v>Výměna výplní otvorů v obvodovém plášti MŠ Ovčí Hájek</v>
      </c>
      <c r="F46" s="381"/>
      <c r="G46" s="381"/>
      <c r="H46" s="381"/>
      <c r="I46" s="39"/>
      <c r="J46" s="39"/>
      <c r="K46" s="39"/>
      <c r="L46" s="108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6.95" customHeight="1">
      <c r="A47" s="37"/>
      <c r="B47" s="38"/>
      <c r="C47" s="39"/>
      <c r="D47" s="39"/>
      <c r="E47" s="39"/>
      <c r="F47" s="39"/>
      <c r="G47" s="39"/>
      <c r="H47" s="39"/>
      <c r="I47" s="39"/>
      <c r="J47" s="39"/>
      <c r="K47" s="39"/>
      <c r="L47" s="108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2" customHeight="1">
      <c r="A48" s="37"/>
      <c r="B48" s="38"/>
      <c r="C48" s="31" t="s">
        <v>22</v>
      </c>
      <c r="D48" s="39"/>
      <c r="E48" s="39"/>
      <c r="F48" s="29" t="str">
        <f>F10</f>
        <v>Ovčí Hájek 2177/8, Praha 5 - Stodůlky</v>
      </c>
      <c r="G48" s="39"/>
      <c r="H48" s="39"/>
      <c r="I48" s="31" t="s">
        <v>24</v>
      </c>
      <c r="J48" s="62" t="str">
        <f>IF(J10="","",J10)</f>
        <v>25. 4. 2022</v>
      </c>
      <c r="K48" s="39"/>
      <c r="L48" s="108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6.95" customHeight="1">
      <c r="A49" s="37"/>
      <c r="B49" s="38"/>
      <c r="C49" s="39"/>
      <c r="D49" s="39"/>
      <c r="E49" s="39"/>
      <c r="F49" s="39"/>
      <c r="G49" s="39"/>
      <c r="H49" s="39"/>
      <c r="I49" s="39"/>
      <c r="J49" s="39"/>
      <c r="K49" s="39"/>
      <c r="L49" s="108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5.2" customHeight="1">
      <c r="A50" s="37"/>
      <c r="B50" s="38"/>
      <c r="C50" s="31" t="s">
        <v>28</v>
      </c>
      <c r="D50" s="39"/>
      <c r="E50" s="39"/>
      <c r="F50" s="29" t="str">
        <f>E13</f>
        <v>Městská část Praha 13,Sluneční nám.2580/13,Praha 5</v>
      </c>
      <c r="G50" s="39"/>
      <c r="H50" s="39"/>
      <c r="I50" s="31" t="s">
        <v>34</v>
      </c>
      <c r="J50" s="35" t="str">
        <f>E19</f>
        <v xml:space="preserve"> </v>
      </c>
      <c r="K50" s="39"/>
      <c r="L50" s="108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15.2" customHeight="1">
      <c r="A51" s="37"/>
      <c r="B51" s="38"/>
      <c r="C51" s="31" t="s">
        <v>32</v>
      </c>
      <c r="D51" s="39"/>
      <c r="E51" s="39"/>
      <c r="F51" s="29" t="str">
        <f>IF(E16="","",E16)</f>
        <v>Vyplň údaj</v>
      </c>
      <c r="G51" s="39"/>
      <c r="H51" s="39"/>
      <c r="I51" s="31" t="s">
        <v>37</v>
      </c>
      <c r="J51" s="35" t="str">
        <f>E22</f>
        <v xml:space="preserve"> </v>
      </c>
      <c r="K51" s="39"/>
      <c r="L51" s="108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0.35" customHeight="1">
      <c r="A52" s="37"/>
      <c r="B52" s="38"/>
      <c r="C52" s="39"/>
      <c r="D52" s="39"/>
      <c r="E52" s="39"/>
      <c r="F52" s="39"/>
      <c r="G52" s="39"/>
      <c r="H52" s="39"/>
      <c r="I52" s="39"/>
      <c r="J52" s="39"/>
      <c r="K52" s="39"/>
      <c r="L52" s="108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29.25" customHeight="1">
      <c r="A53" s="37"/>
      <c r="B53" s="38"/>
      <c r="C53" s="134" t="s">
        <v>87</v>
      </c>
      <c r="D53" s="135"/>
      <c r="E53" s="135"/>
      <c r="F53" s="135"/>
      <c r="G53" s="135"/>
      <c r="H53" s="135"/>
      <c r="I53" s="135"/>
      <c r="J53" s="136" t="s">
        <v>88</v>
      </c>
      <c r="K53" s="135"/>
      <c r="L53" s="108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10.35" customHeight="1">
      <c r="A54" s="37"/>
      <c r="B54" s="38"/>
      <c r="C54" s="39"/>
      <c r="D54" s="39"/>
      <c r="E54" s="39"/>
      <c r="F54" s="39"/>
      <c r="G54" s="39"/>
      <c r="H54" s="39"/>
      <c r="I54" s="39"/>
      <c r="J54" s="39"/>
      <c r="K54" s="39"/>
      <c r="L54" s="108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22.9" customHeight="1">
      <c r="A55" s="37"/>
      <c r="B55" s="38"/>
      <c r="C55" s="137" t="s">
        <v>72</v>
      </c>
      <c r="D55" s="39"/>
      <c r="E55" s="39"/>
      <c r="F55" s="39"/>
      <c r="G55" s="39"/>
      <c r="H55" s="39"/>
      <c r="I55" s="39"/>
      <c r="J55" s="80">
        <f>J89</f>
        <v>0</v>
      </c>
      <c r="K55" s="39"/>
      <c r="L55" s="108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U55" s="19" t="s">
        <v>89</v>
      </c>
    </row>
    <row r="56" spans="1:47" s="9" customFormat="1" ht="24.95" customHeight="1">
      <c r="B56" s="138"/>
      <c r="C56" s="139"/>
      <c r="D56" s="140" t="s">
        <v>90</v>
      </c>
      <c r="E56" s="141"/>
      <c r="F56" s="141"/>
      <c r="G56" s="141"/>
      <c r="H56" s="141"/>
      <c r="I56" s="141"/>
      <c r="J56" s="142">
        <f>J90</f>
        <v>0</v>
      </c>
      <c r="K56" s="139"/>
      <c r="L56" s="143"/>
    </row>
    <row r="57" spans="1:47" s="10" customFormat="1" ht="19.899999999999999" customHeight="1">
      <c r="B57" s="144"/>
      <c r="C57" s="145"/>
      <c r="D57" s="146" t="s">
        <v>91</v>
      </c>
      <c r="E57" s="147"/>
      <c r="F57" s="147"/>
      <c r="G57" s="147"/>
      <c r="H57" s="147"/>
      <c r="I57" s="147"/>
      <c r="J57" s="148">
        <f>J91</f>
        <v>0</v>
      </c>
      <c r="K57" s="145"/>
      <c r="L57" s="149"/>
    </row>
    <row r="58" spans="1:47" s="10" customFormat="1" ht="19.899999999999999" customHeight="1">
      <c r="B58" s="144"/>
      <c r="C58" s="145"/>
      <c r="D58" s="146" t="s">
        <v>92</v>
      </c>
      <c r="E58" s="147"/>
      <c r="F58" s="147"/>
      <c r="G58" s="147"/>
      <c r="H58" s="147"/>
      <c r="I58" s="147"/>
      <c r="J58" s="148">
        <f>J404</f>
        <v>0</v>
      </c>
      <c r="K58" s="145"/>
      <c r="L58" s="149"/>
    </row>
    <row r="59" spans="1:47" s="10" customFormat="1" ht="19.899999999999999" customHeight="1">
      <c r="B59" s="144"/>
      <c r="C59" s="145"/>
      <c r="D59" s="146" t="s">
        <v>93</v>
      </c>
      <c r="E59" s="147"/>
      <c r="F59" s="147"/>
      <c r="G59" s="147"/>
      <c r="H59" s="147"/>
      <c r="I59" s="147"/>
      <c r="J59" s="148">
        <f>J710</f>
        <v>0</v>
      </c>
      <c r="K59" s="145"/>
      <c r="L59" s="149"/>
    </row>
    <row r="60" spans="1:47" s="10" customFormat="1" ht="19.899999999999999" customHeight="1">
      <c r="B60" s="144"/>
      <c r="C60" s="145"/>
      <c r="D60" s="146" t="s">
        <v>94</v>
      </c>
      <c r="E60" s="147"/>
      <c r="F60" s="147"/>
      <c r="G60" s="147"/>
      <c r="H60" s="147"/>
      <c r="I60" s="147"/>
      <c r="J60" s="148">
        <f>J735</f>
        <v>0</v>
      </c>
      <c r="K60" s="145"/>
      <c r="L60" s="149"/>
    </row>
    <row r="61" spans="1:47" s="9" customFormat="1" ht="24.95" customHeight="1">
      <c r="B61" s="138"/>
      <c r="C61" s="139"/>
      <c r="D61" s="140" t="s">
        <v>95</v>
      </c>
      <c r="E61" s="141"/>
      <c r="F61" s="141"/>
      <c r="G61" s="141"/>
      <c r="H61" s="141"/>
      <c r="I61" s="141"/>
      <c r="J61" s="142">
        <f>J739</f>
        <v>0</v>
      </c>
      <c r="K61" s="139"/>
      <c r="L61" s="143"/>
    </row>
    <row r="62" spans="1:47" s="10" customFormat="1" ht="19.899999999999999" customHeight="1">
      <c r="B62" s="144"/>
      <c r="C62" s="145"/>
      <c r="D62" s="146" t="s">
        <v>96</v>
      </c>
      <c r="E62" s="147"/>
      <c r="F62" s="147"/>
      <c r="G62" s="147"/>
      <c r="H62" s="147"/>
      <c r="I62" s="147"/>
      <c r="J62" s="148">
        <f>J740</f>
        <v>0</v>
      </c>
      <c r="K62" s="145"/>
      <c r="L62" s="149"/>
    </row>
    <row r="63" spans="1:47" s="10" customFormat="1" ht="19.899999999999999" customHeight="1">
      <c r="B63" s="144"/>
      <c r="C63" s="145"/>
      <c r="D63" s="146" t="s">
        <v>97</v>
      </c>
      <c r="E63" s="147"/>
      <c r="F63" s="147"/>
      <c r="G63" s="147"/>
      <c r="H63" s="147"/>
      <c r="I63" s="147"/>
      <c r="J63" s="148">
        <f>J746</f>
        <v>0</v>
      </c>
      <c r="K63" s="145"/>
      <c r="L63" s="149"/>
    </row>
    <row r="64" spans="1:47" s="10" customFormat="1" ht="19.899999999999999" customHeight="1">
      <c r="B64" s="144"/>
      <c r="C64" s="145"/>
      <c r="D64" s="146" t="s">
        <v>98</v>
      </c>
      <c r="E64" s="147"/>
      <c r="F64" s="147"/>
      <c r="G64" s="147"/>
      <c r="H64" s="147"/>
      <c r="I64" s="147"/>
      <c r="J64" s="148">
        <f>J749</f>
        <v>0</v>
      </c>
      <c r="K64" s="145"/>
      <c r="L64" s="149"/>
    </row>
    <row r="65" spans="1:31" s="10" customFormat="1" ht="19.899999999999999" customHeight="1">
      <c r="B65" s="144"/>
      <c r="C65" s="145"/>
      <c r="D65" s="146" t="s">
        <v>99</v>
      </c>
      <c r="E65" s="147"/>
      <c r="F65" s="147"/>
      <c r="G65" s="147"/>
      <c r="H65" s="147"/>
      <c r="I65" s="147"/>
      <c r="J65" s="148">
        <f>J774</f>
        <v>0</v>
      </c>
      <c r="K65" s="145"/>
      <c r="L65" s="149"/>
    </row>
    <row r="66" spans="1:31" s="10" customFormat="1" ht="19.899999999999999" customHeight="1">
      <c r="B66" s="144"/>
      <c r="C66" s="145"/>
      <c r="D66" s="146" t="s">
        <v>100</v>
      </c>
      <c r="E66" s="147"/>
      <c r="F66" s="147"/>
      <c r="G66" s="147"/>
      <c r="H66" s="147"/>
      <c r="I66" s="147"/>
      <c r="J66" s="148">
        <f>J959</f>
        <v>0</v>
      </c>
      <c r="K66" s="145"/>
      <c r="L66" s="149"/>
    </row>
    <row r="67" spans="1:31" s="10" customFormat="1" ht="19.899999999999999" customHeight="1">
      <c r="B67" s="144"/>
      <c r="C67" s="145"/>
      <c r="D67" s="146" t="s">
        <v>101</v>
      </c>
      <c r="E67" s="147"/>
      <c r="F67" s="147"/>
      <c r="G67" s="147"/>
      <c r="H67" s="147"/>
      <c r="I67" s="147"/>
      <c r="J67" s="148">
        <f>J969</f>
        <v>0</v>
      </c>
      <c r="K67" s="145"/>
      <c r="L67" s="149"/>
    </row>
    <row r="68" spans="1:31" s="10" customFormat="1" ht="19.899999999999999" customHeight="1">
      <c r="B68" s="144"/>
      <c r="C68" s="145"/>
      <c r="D68" s="146" t="s">
        <v>102</v>
      </c>
      <c r="E68" s="147"/>
      <c r="F68" s="147"/>
      <c r="G68" s="147"/>
      <c r="H68" s="147"/>
      <c r="I68" s="147"/>
      <c r="J68" s="148">
        <f>J972</f>
        <v>0</v>
      </c>
      <c r="K68" s="145"/>
      <c r="L68" s="149"/>
    </row>
    <row r="69" spans="1:31" s="10" customFormat="1" ht="19.899999999999999" customHeight="1">
      <c r="B69" s="144"/>
      <c r="C69" s="145"/>
      <c r="D69" s="146" t="s">
        <v>103</v>
      </c>
      <c r="E69" s="147"/>
      <c r="F69" s="147"/>
      <c r="G69" s="147"/>
      <c r="H69" s="147"/>
      <c r="I69" s="147"/>
      <c r="J69" s="148">
        <f>J979</f>
        <v>0</v>
      </c>
      <c r="K69" s="145"/>
      <c r="L69" s="149"/>
    </row>
    <row r="70" spans="1:31" s="10" customFormat="1" ht="19.899999999999999" customHeight="1">
      <c r="B70" s="144"/>
      <c r="C70" s="145"/>
      <c r="D70" s="146" t="s">
        <v>104</v>
      </c>
      <c r="E70" s="147"/>
      <c r="F70" s="147"/>
      <c r="G70" s="147"/>
      <c r="H70" s="147"/>
      <c r="I70" s="147"/>
      <c r="J70" s="148">
        <f>J1146</f>
        <v>0</v>
      </c>
      <c r="K70" s="145"/>
      <c r="L70" s="149"/>
    </row>
    <row r="71" spans="1:31" s="9" customFormat="1" ht="24.95" customHeight="1">
      <c r="B71" s="138"/>
      <c r="C71" s="139"/>
      <c r="D71" s="140" t="s">
        <v>105</v>
      </c>
      <c r="E71" s="141"/>
      <c r="F71" s="141"/>
      <c r="G71" s="141"/>
      <c r="H71" s="141"/>
      <c r="I71" s="141"/>
      <c r="J71" s="142">
        <f>J1175</f>
        <v>0</v>
      </c>
      <c r="K71" s="139"/>
      <c r="L71" s="143"/>
    </row>
    <row r="72" spans="1:31" s="2" customFormat="1" ht="21.75" customHeight="1">
      <c r="A72" s="37"/>
      <c r="B72" s="38"/>
      <c r="C72" s="39"/>
      <c r="D72" s="39"/>
      <c r="E72" s="39"/>
      <c r="F72" s="39"/>
      <c r="G72" s="39"/>
      <c r="H72" s="39"/>
      <c r="I72" s="39"/>
      <c r="J72" s="39"/>
      <c r="K72" s="39"/>
      <c r="L72" s="108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pans="1:31" s="2" customFormat="1" ht="6.95" customHeight="1">
      <c r="A73" s="37"/>
      <c r="B73" s="50"/>
      <c r="C73" s="51"/>
      <c r="D73" s="51"/>
      <c r="E73" s="51"/>
      <c r="F73" s="51"/>
      <c r="G73" s="51"/>
      <c r="H73" s="51"/>
      <c r="I73" s="51"/>
      <c r="J73" s="51"/>
      <c r="K73" s="51"/>
      <c r="L73" s="108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7" spans="1:31" s="2" customFormat="1" ht="6.95" customHeight="1">
      <c r="A77" s="37"/>
      <c r="B77" s="52"/>
      <c r="C77" s="53"/>
      <c r="D77" s="53"/>
      <c r="E77" s="53"/>
      <c r="F77" s="53"/>
      <c r="G77" s="53"/>
      <c r="H77" s="53"/>
      <c r="I77" s="53"/>
      <c r="J77" s="53"/>
      <c r="K77" s="53"/>
      <c r="L77" s="108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24.95" customHeight="1">
      <c r="A78" s="37"/>
      <c r="B78" s="38"/>
      <c r="C78" s="25" t="s">
        <v>106</v>
      </c>
      <c r="D78" s="39"/>
      <c r="E78" s="39"/>
      <c r="F78" s="39"/>
      <c r="G78" s="39"/>
      <c r="H78" s="39"/>
      <c r="I78" s="39"/>
      <c r="J78" s="39"/>
      <c r="K78" s="39"/>
      <c r="L78" s="108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6.95" customHeight="1">
      <c r="A79" s="37"/>
      <c r="B79" s="38"/>
      <c r="C79" s="39"/>
      <c r="D79" s="39"/>
      <c r="E79" s="39"/>
      <c r="F79" s="39"/>
      <c r="G79" s="39"/>
      <c r="H79" s="39"/>
      <c r="I79" s="39"/>
      <c r="J79" s="39"/>
      <c r="K79" s="39"/>
      <c r="L79" s="108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12" customHeight="1">
      <c r="A80" s="37"/>
      <c r="B80" s="38"/>
      <c r="C80" s="31" t="s">
        <v>16</v>
      </c>
      <c r="D80" s="39"/>
      <c r="E80" s="39"/>
      <c r="F80" s="39"/>
      <c r="G80" s="39"/>
      <c r="H80" s="39"/>
      <c r="I80" s="39"/>
      <c r="J80" s="39"/>
      <c r="K80" s="39"/>
      <c r="L80" s="108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5" s="2" customFormat="1" ht="16.5" customHeight="1">
      <c r="A81" s="37"/>
      <c r="B81" s="38"/>
      <c r="C81" s="39"/>
      <c r="D81" s="39"/>
      <c r="E81" s="355" t="str">
        <f>E7</f>
        <v>Výměna výplní otvorů v obvodovém plášti MŠ Ovčí Hájek</v>
      </c>
      <c r="F81" s="381"/>
      <c r="G81" s="381"/>
      <c r="H81" s="381"/>
      <c r="I81" s="39"/>
      <c r="J81" s="39"/>
      <c r="K81" s="39"/>
      <c r="L81" s="108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5" s="2" customFormat="1" ht="6.95" customHeight="1">
      <c r="A82" s="37"/>
      <c r="B82" s="38"/>
      <c r="C82" s="39"/>
      <c r="D82" s="39"/>
      <c r="E82" s="39"/>
      <c r="F82" s="39"/>
      <c r="G82" s="39"/>
      <c r="H82" s="39"/>
      <c r="I82" s="39"/>
      <c r="J82" s="39"/>
      <c r="K82" s="39"/>
      <c r="L82" s="108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65" s="2" customFormat="1" ht="12" customHeight="1">
      <c r="A83" s="37"/>
      <c r="B83" s="38"/>
      <c r="C83" s="31" t="s">
        <v>22</v>
      </c>
      <c r="D83" s="39"/>
      <c r="E83" s="39"/>
      <c r="F83" s="29" t="str">
        <f>F10</f>
        <v>Ovčí Hájek 2177/8, Praha 5 - Stodůlky</v>
      </c>
      <c r="G83" s="39"/>
      <c r="H83" s="39"/>
      <c r="I83" s="31" t="s">
        <v>24</v>
      </c>
      <c r="J83" s="62" t="str">
        <f>IF(J10="","",J10)</f>
        <v>25. 4. 2022</v>
      </c>
      <c r="K83" s="39"/>
      <c r="L83" s="108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65" s="2" customFormat="1" ht="6.95" customHeight="1">
      <c r="A84" s="37"/>
      <c r="B84" s="38"/>
      <c r="C84" s="39"/>
      <c r="D84" s="39"/>
      <c r="E84" s="39"/>
      <c r="F84" s="39"/>
      <c r="G84" s="39"/>
      <c r="H84" s="39"/>
      <c r="I84" s="39"/>
      <c r="J84" s="39"/>
      <c r="K84" s="39"/>
      <c r="L84" s="108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pans="1:65" s="2" customFormat="1" ht="15.2" customHeight="1">
      <c r="A85" s="37"/>
      <c r="B85" s="38"/>
      <c r="C85" s="31" t="s">
        <v>28</v>
      </c>
      <c r="D85" s="39"/>
      <c r="E85" s="39"/>
      <c r="F85" s="29" t="str">
        <f>E13</f>
        <v>Městská část Praha 13,Sluneční nám.2580/13,Praha 5</v>
      </c>
      <c r="G85" s="39"/>
      <c r="H85" s="39"/>
      <c r="I85" s="31" t="s">
        <v>34</v>
      </c>
      <c r="J85" s="35" t="str">
        <f>E19</f>
        <v xml:space="preserve"> </v>
      </c>
      <c r="K85" s="39"/>
      <c r="L85" s="108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pans="1:65" s="2" customFormat="1" ht="15.2" customHeight="1">
      <c r="A86" s="37"/>
      <c r="B86" s="38"/>
      <c r="C86" s="31" t="s">
        <v>32</v>
      </c>
      <c r="D86" s="39"/>
      <c r="E86" s="39"/>
      <c r="F86" s="29" t="str">
        <f>IF(E16="","",E16)</f>
        <v>Vyplň údaj</v>
      </c>
      <c r="G86" s="39"/>
      <c r="H86" s="39"/>
      <c r="I86" s="31" t="s">
        <v>37</v>
      </c>
      <c r="J86" s="35" t="str">
        <f>E22</f>
        <v xml:space="preserve"> </v>
      </c>
      <c r="K86" s="39"/>
      <c r="L86" s="108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pans="1:65" s="2" customFormat="1" ht="10.35" customHeight="1">
      <c r="A87" s="37"/>
      <c r="B87" s="38"/>
      <c r="C87" s="39"/>
      <c r="D87" s="39"/>
      <c r="E87" s="39"/>
      <c r="F87" s="39"/>
      <c r="G87" s="39"/>
      <c r="H87" s="39"/>
      <c r="I87" s="39"/>
      <c r="J87" s="39"/>
      <c r="K87" s="39"/>
      <c r="L87" s="108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pans="1:65" s="11" customFormat="1" ht="29.25" customHeight="1">
      <c r="A88" s="150"/>
      <c r="B88" s="151"/>
      <c r="C88" s="152" t="s">
        <v>107</v>
      </c>
      <c r="D88" s="153" t="s">
        <v>59</v>
      </c>
      <c r="E88" s="153" t="s">
        <v>55</v>
      </c>
      <c r="F88" s="153" t="s">
        <v>56</v>
      </c>
      <c r="G88" s="153" t="s">
        <v>108</v>
      </c>
      <c r="H88" s="153" t="s">
        <v>109</v>
      </c>
      <c r="I88" s="153" t="s">
        <v>110</v>
      </c>
      <c r="J88" s="153" t="s">
        <v>88</v>
      </c>
      <c r="K88" s="154" t="s">
        <v>111</v>
      </c>
      <c r="L88" s="155"/>
      <c r="M88" s="71" t="s">
        <v>21</v>
      </c>
      <c r="N88" s="72" t="s">
        <v>44</v>
      </c>
      <c r="O88" s="72" t="s">
        <v>112</v>
      </c>
      <c r="P88" s="72" t="s">
        <v>113</v>
      </c>
      <c r="Q88" s="72" t="s">
        <v>114</v>
      </c>
      <c r="R88" s="72" t="s">
        <v>115</v>
      </c>
      <c r="S88" s="72" t="s">
        <v>116</v>
      </c>
      <c r="T88" s="73" t="s">
        <v>117</v>
      </c>
      <c r="U88" s="150"/>
      <c r="V88" s="150"/>
      <c r="W88" s="150"/>
      <c r="X88" s="150"/>
      <c r="Y88" s="150"/>
      <c r="Z88" s="150"/>
      <c r="AA88" s="150"/>
      <c r="AB88" s="150"/>
      <c r="AC88" s="150"/>
      <c r="AD88" s="150"/>
      <c r="AE88" s="150"/>
    </row>
    <row r="89" spans="1:65" s="2" customFormat="1" ht="22.9" customHeight="1">
      <c r="A89" s="37"/>
      <c r="B89" s="38"/>
      <c r="C89" s="78" t="s">
        <v>118</v>
      </c>
      <c r="D89" s="39"/>
      <c r="E89" s="39"/>
      <c r="F89" s="39"/>
      <c r="G89" s="39"/>
      <c r="H89" s="39"/>
      <c r="I89" s="39"/>
      <c r="J89" s="156">
        <f>BK89</f>
        <v>0</v>
      </c>
      <c r="K89" s="39"/>
      <c r="L89" s="42"/>
      <c r="M89" s="74"/>
      <c r="N89" s="157"/>
      <c r="O89" s="75"/>
      <c r="P89" s="158">
        <f>P90+P739+P1175</f>
        <v>0</v>
      </c>
      <c r="Q89" s="75"/>
      <c r="R89" s="158">
        <f>R90+R739+R1175</f>
        <v>10.17150738</v>
      </c>
      <c r="S89" s="75"/>
      <c r="T89" s="159">
        <f>T90+T739+T1175</f>
        <v>17.121171399999998</v>
      </c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T89" s="19" t="s">
        <v>73</v>
      </c>
      <c r="AU89" s="19" t="s">
        <v>89</v>
      </c>
      <c r="BK89" s="160">
        <f>BK90+BK739+BK1175</f>
        <v>0</v>
      </c>
    </row>
    <row r="90" spans="1:65" s="12" customFormat="1" ht="25.9" customHeight="1">
      <c r="B90" s="161"/>
      <c r="C90" s="162"/>
      <c r="D90" s="163" t="s">
        <v>73</v>
      </c>
      <c r="E90" s="164" t="s">
        <v>119</v>
      </c>
      <c r="F90" s="164" t="s">
        <v>120</v>
      </c>
      <c r="G90" s="162"/>
      <c r="H90" s="162"/>
      <c r="I90" s="165"/>
      <c r="J90" s="166">
        <f>BK90</f>
        <v>0</v>
      </c>
      <c r="K90" s="162"/>
      <c r="L90" s="167"/>
      <c r="M90" s="168"/>
      <c r="N90" s="169"/>
      <c r="O90" s="169"/>
      <c r="P90" s="170">
        <f>P91+P404+P710+P735</f>
        <v>0</v>
      </c>
      <c r="Q90" s="169"/>
      <c r="R90" s="170">
        <f>R91+R404+R710+R735</f>
        <v>7.4200413799999989</v>
      </c>
      <c r="S90" s="169"/>
      <c r="T90" s="171">
        <f>T91+T404+T710+T735</f>
        <v>14.933136999999999</v>
      </c>
      <c r="AR90" s="172" t="s">
        <v>79</v>
      </c>
      <c r="AT90" s="173" t="s">
        <v>73</v>
      </c>
      <c r="AU90" s="173" t="s">
        <v>74</v>
      </c>
      <c r="AY90" s="172" t="s">
        <v>121</v>
      </c>
      <c r="BK90" s="174">
        <f>BK91+BK404+BK710+BK735</f>
        <v>0</v>
      </c>
    </row>
    <row r="91" spans="1:65" s="12" customFormat="1" ht="22.9" customHeight="1">
      <c r="B91" s="161"/>
      <c r="C91" s="162"/>
      <c r="D91" s="163" t="s">
        <v>73</v>
      </c>
      <c r="E91" s="175" t="s">
        <v>122</v>
      </c>
      <c r="F91" s="175" t="s">
        <v>123</v>
      </c>
      <c r="G91" s="162"/>
      <c r="H91" s="162"/>
      <c r="I91" s="165"/>
      <c r="J91" s="176">
        <f>BK91</f>
        <v>0</v>
      </c>
      <c r="K91" s="162"/>
      <c r="L91" s="167"/>
      <c r="M91" s="168"/>
      <c r="N91" s="169"/>
      <c r="O91" s="169"/>
      <c r="P91" s="170">
        <f>SUM(P92:P403)</f>
        <v>0</v>
      </c>
      <c r="Q91" s="169"/>
      <c r="R91" s="170">
        <f>SUM(R92:R403)</f>
        <v>7.3762091899999991</v>
      </c>
      <c r="S91" s="169"/>
      <c r="T91" s="171">
        <f>SUM(T92:T403)</f>
        <v>2.04</v>
      </c>
      <c r="AR91" s="172" t="s">
        <v>79</v>
      </c>
      <c r="AT91" s="173" t="s">
        <v>73</v>
      </c>
      <c r="AU91" s="173" t="s">
        <v>79</v>
      </c>
      <c r="AY91" s="172" t="s">
        <v>121</v>
      </c>
      <c r="BK91" s="174">
        <f>SUM(BK92:BK403)</f>
        <v>0</v>
      </c>
    </row>
    <row r="92" spans="1:65" s="2" customFormat="1" ht="24.2" customHeight="1">
      <c r="A92" s="37"/>
      <c r="B92" s="38"/>
      <c r="C92" s="177" t="s">
        <v>79</v>
      </c>
      <c r="D92" s="177" t="s">
        <v>124</v>
      </c>
      <c r="E92" s="178" t="s">
        <v>125</v>
      </c>
      <c r="F92" s="179" t="s">
        <v>126</v>
      </c>
      <c r="G92" s="180" t="s">
        <v>127</v>
      </c>
      <c r="H92" s="181">
        <v>142.4</v>
      </c>
      <c r="I92" s="182"/>
      <c r="J92" s="183">
        <f>ROUND(I92*H92,2)</f>
        <v>0</v>
      </c>
      <c r="K92" s="179" t="s">
        <v>21</v>
      </c>
      <c r="L92" s="42"/>
      <c r="M92" s="184" t="s">
        <v>21</v>
      </c>
      <c r="N92" s="185" t="s">
        <v>45</v>
      </c>
      <c r="O92" s="67"/>
      <c r="P92" s="186">
        <f>O92*H92</f>
        <v>0</v>
      </c>
      <c r="Q92" s="186">
        <v>1.06E-2</v>
      </c>
      <c r="R92" s="186">
        <f>Q92*H92</f>
        <v>1.5094400000000001</v>
      </c>
      <c r="S92" s="186">
        <v>0</v>
      </c>
      <c r="T92" s="187">
        <f>S92*H92</f>
        <v>0</v>
      </c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R92" s="188" t="s">
        <v>128</v>
      </c>
      <c r="AT92" s="188" t="s">
        <v>124</v>
      </c>
      <c r="AU92" s="188" t="s">
        <v>84</v>
      </c>
      <c r="AY92" s="19" t="s">
        <v>121</v>
      </c>
      <c r="BE92" s="189">
        <f>IF(N92="základní",J92,0)</f>
        <v>0</v>
      </c>
      <c r="BF92" s="189">
        <f>IF(N92="snížená",J92,0)</f>
        <v>0</v>
      </c>
      <c r="BG92" s="189">
        <f>IF(N92="zákl. přenesená",J92,0)</f>
        <v>0</v>
      </c>
      <c r="BH92" s="189">
        <f>IF(N92="sníž. přenesená",J92,0)</f>
        <v>0</v>
      </c>
      <c r="BI92" s="189">
        <f>IF(N92="nulová",J92,0)</f>
        <v>0</v>
      </c>
      <c r="BJ92" s="19" t="s">
        <v>79</v>
      </c>
      <c r="BK92" s="189">
        <f>ROUND(I92*H92,2)</f>
        <v>0</v>
      </c>
      <c r="BL92" s="19" t="s">
        <v>128</v>
      </c>
      <c r="BM92" s="188" t="s">
        <v>129</v>
      </c>
    </row>
    <row r="93" spans="1:65" s="2" customFormat="1" ht="19.5">
      <c r="A93" s="37"/>
      <c r="B93" s="38"/>
      <c r="C93" s="39"/>
      <c r="D93" s="190" t="s">
        <v>130</v>
      </c>
      <c r="E93" s="39"/>
      <c r="F93" s="191" t="s">
        <v>126</v>
      </c>
      <c r="G93" s="39"/>
      <c r="H93" s="39"/>
      <c r="I93" s="192"/>
      <c r="J93" s="39"/>
      <c r="K93" s="39"/>
      <c r="L93" s="42"/>
      <c r="M93" s="193"/>
      <c r="N93" s="194"/>
      <c r="O93" s="67"/>
      <c r="P93" s="67"/>
      <c r="Q93" s="67"/>
      <c r="R93" s="67"/>
      <c r="S93" s="67"/>
      <c r="T93" s="68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T93" s="19" t="s">
        <v>130</v>
      </c>
      <c r="AU93" s="19" t="s">
        <v>84</v>
      </c>
    </row>
    <row r="94" spans="1:65" s="13" customFormat="1" ht="11.25">
      <c r="B94" s="195"/>
      <c r="C94" s="196"/>
      <c r="D94" s="190" t="s">
        <v>131</v>
      </c>
      <c r="E94" s="197" t="s">
        <v>21</v>
      </c>
      <c r="F94" s="198" t="s">
        <v>132</v>
      </c>
      <c r="G94" s="196"/>
      <c r="H94" s="199">
        <v>142.4</v>
      </c>
      <c r="I94" s="200"/>
      <c r="J94" s="196"/>
      <c r="K94" s="196"/>
      <c r="L94" s="201"/>
      <c r="M94" s="202"/>
      <c r="N94" s="203"/>
      <c r="O94" s="203"/>
      <c r="P94" s="203"/>
      <c r="Q94" s="203"/>
      <c r="R94" s="203"/>
      <c r="S94" s="203"/>
      <c r="T94" s="204"/>
      <c r="AT94" s="205" t="s">
        <v>131</v>
      </c>
      <c r="AU94" s="205" t="s">
        <v>84</v>
      </c>
      <c r="AV94" s="13" t="s">
        <v>84</v>
      </c>
      <c r="AW94" s="13" t="s">
        <v>36</v>
      </c>
      <c r="AX94" s="13" t="s">
        <v>74</v>
      </c>
      <c r="AY94" s="205" t="s">
        <v>121</v>
      </c>
    </row>
    <row r="95" spans="1:65" s="14" customFormat="1" ht="11.25">
      <c r="B95" s="206"/>
      <c r="C95" s="207"/>
      <c r="D95" s="190" t="s">
        <v>131</v>
      </c>
      <c r="E95" s="208" t="s">
        <v>21</v>
      </c>
      <c r="F95" s="209" t="s">
        <v>133</v>
      </c>
      <c r="G95" s="207"/>
      <c r="H95" s="210">
        <v>142.4</v>
      </c>
      <c r="I95" s="211"/>
      <c r="J95" s="207"/>
      <c r="K95" s="207"/>
      <c r="L95" s="212"/>
      <c r="M95" s="213"/>
      <c r="N95" s="214"/>
      <c r="O95" s="214"/>
      <c r="P95" s="214"/>
      <c r="Q95" s="214"/>
      <c r="R95" s="214"/>
      <c r="S95" s="214"/>
      <c r="T95" s="215"/>
      <c r="AT95" s="216" t="s">
        <v>131</v>
      </c>
      <c r="AU95" s="216" t="s">
        <v>84</v>
      </c>
      <c r="AV95" s="14" t="s">
        <v>128</v>
      </c>
      <c r="AW95" s="14" t="s">
        <v>36</v>
      </c>
      <c r="AX95" s="14" t="s">
        <v>79</v>
      </c>
      <c r="AY95" s="216" t="s">
        <v>121</v>
      </c>
    </row>
    <row r="96" spans="1:65" s="2" customFormat="1" ht="24.2" customHeight="1">
      <c r="A96" s="37"/>
      <c r="B96" s="38"/>
      <c r="C96" s="177" t="s">
        <v>84</v>
      </c>
      <c r="D96" s="177" t="s">
        <v>124</v>
      </c>
      <c r="E96" s="178" t="s">
        <v>134</v>
      </c>
      <c r="F96" s="179" t="s">
        <v>135</v>
      </c>
      <c r="G96" s="180" t="s">
        <v>127</v>
      </c>
      <c r="H96" s="181">
        <v>33.6</v>
      </c>
      <c r="I96" s="182"/>
      <c r="J96" s="183">
        <f>ROUND(I96*H96,2)</f>
        <v>0</v>
      </c>
      <c r="K96" s="179" t="s">
        <v>21</v>
      </c>
      <c r="L96" s="42"/>
      <c r="M96" s="184" t="s">
        <v>21</v>
      </c>
      <c r="N96" s="185" t="s">
        <v>45</v>
      </c>
      <c r="O96" s="67"/>
      <c r="P96" s="186">
        <f>O96*H96</f>
        <v>0</v>
      </c>
      <c r="Q96" s="186">
        <v>2.12E-2</v>
      </c>
      <c r="R96" s="186">
        <f>Q96*H96</f>
        <v>0.71232000000000006</v>
      </c>
      <c r="S96" s="186">
        <v>0</v>
      </c>
      <c r="T96" s="187">
        <f>S96*H96</f>
        <v>0</v>
      </c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R96" s="188" t="s">
        <v>128</v>
      </c>
      <c r="AT96" s="188" t="s">
        <v>124</v>
      </c>
      <c r="AU96" s="188" t="s">
        <v>84</v>
      </c>
      <c r="AY96" s="19" t="s">
        <v>121</v>
      </c>
      <c r="BE96" s="189">
        <f>IF(N96="základní",J96,0)</f>
        <v>0</v>
      </c>
      <c r="BF96" s="189">
        <f>IF(N96="snížená",J96,0)</f>
        <v>0</v>
      </c>
      <c r="BG96" s="189">
        <f>IF(N96="zákl. přenesená",J96,0)</f>
        <v>0</v>
      </c>
      <c r="BH96" s="189">
        <f>IF(N96="sníž. přenesená",J96,0)</f>
        <v>0</v>
      </c>
      <c r="BI96" s="189">
        <f>IF(N96="nulová",J96,0)</f>
        <v>0</v>
      </c>
      <c r="BJ96" s="19" t="s">
        <v>79</v>
      </c>
      <c r="BK96" s="189">
        <f>ROUND(I96*H96,2)</f>
        <v>0</v>
      </c>
      <c r="BL96" s="19" t="s">
        <v>128</v>
      </c>
      <c r="BM96" s="188" t="s">
        <v>136</v>
      </c>
    </row>
    <row r="97" spans="1:65" s="2" customFormat="1" ht="19.5">
      <c r="A97" s="37"/>
      <c r="B97" s="38"/>
      <c r="C97" s="39"/>
      <c r="D97" s="190" t="s">
        <v>130</v>
      </c>
      <c r="E97" s="39"/>
      <c r="F97" s="191" t="s">
        <v>135</v>
      </c>
      <c r="G97" s="39"/>
      <c r="H97" s="39"/>
      <c r="I97" s="192"/>
      <c r="J97" s="39"/>
      <c r="K97" s="39"/>
      <c r="L97" s="42"/>
      <c r="M97" s="193"/>
      <c r="N97" s="194"/>
      <c r="O97" s="67"/>
      <c r="P97" s="67"/>
      <c r="Q97" s="67"/>
      <c r="R97" s="67"/>
      <c r="S97" s="67"/>
      <c r="T97" s="68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T97" s="19" t="s">
        <v>130</v>
      </c>
      <c r="AU97" s="19" t="s">
        <v>84</v>
      </c>
    </row>
    <row r="98" spans="1:65" s="13" customFormat="1" ht="11.25">
      <c r="B98" s="195"/>
      <c r="C98" s="196"/>
      <c r="D98" s="190" t="s">
        <v>131</v>
      </c>
      <c r="E98" s="197" t="s">
        <v>21</v>
      </c>
      <c r="F98" s="198" t="s">
        <v>137</v>
      </c>
      <c r="G98" s="196"/>
      <c r="H98" s="199">
        <v>33.6</v>
      </c>
      <c r="I98" s="200"/>
      <c r="J98" s="196"/>
      <c r="K98" s="196"/>
      <c r="L98" s="201"/>
      <c r="M98" s="202"/>
      <c r="N98" s="203"/>
      <c r="O98" s="203"/>
      <c r="P98" s="203"/>
      <c r="Q98" s="203"/>
      <c r="R98" s="203"/>
      <c r="S98" s="203"/>
      <c r="T98" s="204"/>
      <c r="AT98" s="205" t="s">
        <v>131</v>
      </c>
      <c r="AU98" s="205" t="s">
        <v>84</v>
      </c>
      <c r="AV98" s="13" t="s">
        <v>84</v>
      </c>
      <c r="AW98" s="13" t="s">
        <v>36</v>
      </c>
      <c r="AX98" s="13" t="s">
        <v>79</v>
      </c>
      <c r="AY98" s="205" t="s">
        <v>121</v>
      </c>
    </row>
    <row r="99" spans="1:65" s="2" customFormat="1" ht="24.2" customHeight="1">
      <c r="A99" s="37"/>
      <c r="B99" s="38"/>
      <c r="C99" s="177" t="s">
        <v>138</v>
      </c>
      <c r="D99" s="177" t="s">
        <v>124</v>
      </c>
      <c r="E99" s="178" t="s">
        <v>139</v>
      </c>
      <c r="F99" s="179" t="s">
        <v>140</v>
      </c>
      <c r="G99" s="180" t="s">
        <v>127</v>
      </c>
      <c r="H99" s="181">
        <v>555.80999999999995</v>
      </c>
      <c r="I99" s="182"/>
      <c r="J99" s="183">
        <f>ROUND(I99*H99,2)</f>
        <v>0</v>
      </c>
      <c r="K99" s="179" t="s">
        <v>141</v>
      </c>
      <c r="L99" s="42"/>
      <c r="M99" s="184" t="s">
        <v>21</v>
      </c>
      <c r="N99" s="185" t="s">
        <v>45</v>
      </c>
      <c r="O99" s="67"/>
      <c r="P99" s="186">
        <f>O99*H99</f>
        <v>0</v>
      </c>
      <c r="Q99" s="186">
        <v>1.5E-3</v>
      </c>
      <c r="R99" s="186">
        <f>Q99*H99</f>
        <v>0.83371499999999998</v>
      </c>
      <c r="S99" s="186">
        <v>0</v>
      </c>
      <c r="T99" s="187">
        <f>S99*H99</f>
        <v>0</v>
      </c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R99" s="188" t="s">
        <v>128</v>
      </c>
      <c r="AT99" s="188" t="s">
        <v>124</v>
      </c>
      <c r="AU99" s="188" t="s">
        <v>84</v>
      </c>
      <c r="AY99" s="19" t="s">
        <v>121</v>
      </c>
      <c r="BE99" s="189">
        <f>IF(N99="základní",J99,0)</f>
        <v>0</v>
      </c>
      <c r="BF99" s="189">
        <f>IF(N99="snížená",J99,0)</f>
        <v>0</v>
      </c>
      <c r="BG99" s="189">
        <f>IF(N99="zákl. přenesená",J99,0)</f>
        <v>0</v>
      </c>
      <c r="BH99" s="189">
        <f>IF(N99="sníž. přenesená",J99,0)</f>
        <v>0</v>
      </c>
      <c r="BI99" s="189">
        <f>IF(N99="nulová",J99,0)</f>
        <v>0</v>
      </c>
      <c r="BJ99" s="19" t="s">
        <v>79</v>
      </c>
      <c r="BK99" s="189">
        <f>ROUND(I99*H99,2)</f>
        <v>0</v>
      </c>
      <c r="BL99" s="19" t="s">
        <v>128</v>
      </c>
      <c r="BM99" s="188" t="s">
        <v>142</v>
      </c>
    </row>
    <row r="100" spans="1:65" s="2" customFormat="1" ht="19.5">
      <c r="A100" s="37"/>
      <c r="B100" s="38"/>
      <c r="C100" s="39"/>
      <c r="D100" s="190" t="s">
        <v>130</v>
      </c>
      <c r="E100" s="39"/>
      <c r="F100" s="191" t="s">
        <v>143</v>
      </c>
      <c r="G100" s="39"/>
      <c r="H100" s="39"/>
      <c r="I100" s="192"/>
      <c r="J100" s="39"/>
      <c r="K100" s="39"/>
      <c r="L100" s="42"/>
      <c r="M100" s="193"/>
      <c r="N100" s="194"/>
      <c r="O100" s="67"/>
      <c r="P100" s="67"/>
      <c r="Q100" s="67"/>
      <c r="R100" s="67"/>
      <c r="S100" s="67"/>
      <c r="T100" s="68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T100" s="19" t="s">
        <v>130</v>
      </c>
      <c r="AU100" s="19" t="s">
        <v>84</v>
      </c>
    </row>
    <row r="101" spans="1:65" s="2" customFormat="1" ht="11.25">
      <c r="A101" s="37"/>
      <c r="B101" s="38"/>
      <c r="C101" s="39"/>
      <c r="D101" s="217" t="s">
        <v>144</v>
      </c>
      <c r="E101" s="39"/>
      <c r="F101" s="218" t="s">
        <v>145</v>
      </c>
      <c r="G101" s="39"/>
      <c r="H101" s="39"/>
      <c r="I101" s="192"/>
      <c r="J101" s="39"/>
      <c r="K101" s="39"/>
      <c r="L101" s="42"/>
      <c r="M101" s="193"/>
      <c r="N101" s="194"/>
      <c r="O101" s="67"/>
      <c r="P101" s="67"/>
      <c r="Q101" s="67"/>
      <c r="R101" s="67"/>
      <c r="S101" s="67"/>
      <c r="T101" s="68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T101" s="19" t="s">
        <v>144</v>
      </c>
      <c r="AU101" s="19" t="s">
        <v>84</v>
      </c>
    </row>
    <row r="102" spans="1:65" s="13" customFormat="1" ht="11.25">
      <c r="B102" s="195"/>
      <c r="C102" s="196"/>
      <c r="D102" s="190" t="s">
        <v>131</v>
      </c>
      <c r="E102" s="197" t="s">
        <v>21</v>
      </c>
      <c r="F102" s="198" t="s">
        <v>146</v>
      </c>
      <c r="G102" s="196"/>
      <c r="H102" s="199">
        <v>148.4</v>
      </c>
      <c r="I102" s="200"/>
      <c r="J102" s="196"/>
      <c r="K102" s="196"/>
      <c r="L102" s="201"/>
      <c r="M102" s="202"/>
      <c r="N102" s="203"/>
      <c r="O102" s="203"/>
      <c r="P102" s="203"/>
      <c r="Q102" s="203"/>
      <c r="R102" s="203"/>
      <c r="S102" s="203"/>
      <c r="T102" s="204"/>
      <c r="AT102" s="205" t="s">
        <v>131</v>
      </c>
      <c r="AU102" s="205" t="s">
        <v>84</v>
      </c>
      <c r="AV102" s="13" t="s">
        <v>84</v>
      </c>
      <c r="AW102" s="13" t="s">
        <v>36</v>
      </c>
      <c r="AX102" s="13" t="s">
        <v>74</v>
      </c>
      <c r="AY102" s="205" t="s">
        <v>121</v>
      </c>
    </row>
    <row r="103" spans="1:65" s="13" customFormat="1" ht="11.25">
      <c r="B103" s="195"/>
      <c r="C103" s="196"/>
      <c r="D103" s="190" t="s">
        <v>131</v>
      </c>
      <c r="E103" s="197" t="s">
        <v>21</v>
      </c>
      <c r="F103" s="198" t="s">
        <v>147</v>
      </c>
      <c r="G103" s="196"/>
      <c r="H103" s="199">
        <v>10.6</v>
      </c>
      <c r="I103" s="200"/>
      <c r="J103" s="196"/>
      <c r="K103" s="196"/>
      <c r="L103" s="201"/>
      <c r="M103" s="202"/>
      <c r="N103" s="203"/>
      <c r="O103" s="203"/>
      <c r="P103" s="203"/>
      <c r="Q103" s="203"/>
      <c r="R103" s="203"/>
      <c r="S103" s="203"/>
      <c r="T103" s="204"/>
      <c r="AT103" s="205" t="s">
        <v>131</v>
      </c>
      <c r="AU103" s="205" t="s">
        <v>84</v>
      </c>
      <c r="AV103" s="13" t="s">
        <v>84</v>
      </c>
      <c r="AW103" s="13" t="s">
        <v>36</v>
      </c>
      <c r="AX103" s="13" t="s">
        <v>74</v>
      </c>
      <c r="AY103" s="205" t="s">
        <v>121</v>
      </c>
    </row>
    <row r="104" spans="1:65" s="13" customFormat="1" ht="11.25">
      <c r="B104" s="195"/>
      <c r="C104" s="196"/>
      <c r="D104" s="190" t="s">
        <v>131</v>
      </c>
      <c r="E104" s="197" t="s">
        <v>21</v>
      </c>
      <c r="F104" s="198" t="s">
        <v>148</v>
      </c>
      <c r="G104" s="196"/>
      <c r="H104" s="199">
        <v>9.5</v>
      </c>
      <c r="I104" s="200"/>
      <c r="J104" s="196"/>
      <c r="K104" s="196"/>
      <c r="L104" s="201"/>
      <c r="M104" s="202"/>
      <c r="N104" s="203"/>
      <c r="O104" s="203"/>
      <c r="P104" s="203"/>
      <c r="Q104" s="203"/>
      <c r="R104" s="203"/>
      <c r="S104" s="203"/>
      <c r="T104" s="204"/>
      <c r="AT104" s="205" t="s">
        <v>131</v>
      </c>
      <c r="AU104" s="205" t="s">
        <v>84</v>
      </c>
      <c r="AV104" s="13" t="s">
        <v>84</v>
      </c>
      <c r="AW104" s="13" t="s">
        <v>36</v>
      </c>
      <c r="AX104" s="13" t="s">
        <v>74</v>
      </c>
      <c r="AY104" s="205" t="s">
        <v>121</v>
      </c>
    </row>
    <row r="105" spans="1:65" s="13" customFormat="1" ht="11.25">
      <c r="B105" s="195"/>
      <c r="C105" s="196"/>
      <c r="D105" s="190" t="s">
        <v>131</v>
      </c>
      <c r="E105" s="197" t="s">
        <v>21</v>
      </c>
      <c r="F105" s="198" t="s">
        <v>149</v>
      </c>
      <c r="G105" s="196"/>
      <c r="H105" s="199">
        <v>9.9</v>
      </c>
      <c r="I105" s="200"/>
      <c r="J105" s="196"/>
      <c r="K105" s="196"/>
      <c r="L105" s="201"/>
      <c r="M105" s="202"/>
      <c r="N105" s="203"/>
      <c r="O105" s="203"/>
      <c r="P105" s="203"/>
      <c r="Q105" s="203"/>
      <c r="R105" s="203"/>
      <c r="S105" s="203"/>
      <c r="T105" s="204"/>
      <c r="AT105" s="205" t="s">
        <v>131</v>
      </c>
      <c r="AU105" s="205" t="s">
        <v>84</v>
      </c>
      <c r="AV105" s="13" t="s">
        <v>84</v>
      </c>
      <c r="AW105" s="13" t="s">
        <v>36</v>
      </c>
      <c r="AX105" s="13" t="s">
        <v>74</v>
      </c>
      <c r="AY105" s="205" t="s">
        <v>121</v>
      </c>
    </row>
    <row r="106" spans="1:65" s="13" customFormat="1" ht="11.25">
      <c r="B106" s="195"/>
      <c r="C106" s="196"/>
      <c r="D106" s="190" t="s">
        <v>131</v>
      </c>
      <c r="E106" s="197" t="s">
        <v>21</v>
      </c>
      <c r="F106" s="198" t="s">
        <v>150</v>
      </c>
      <c r="G106" s="196"/>
      <c r="H106" s="199">
        <v>9.5</v>
      </c>
      <c r="I106" s="200"/>
      <c r="J106" s="196"/>
      <c r="K106" s="196"/>
      <c r="L106" s="201"/>
      <c r="M106" s="202"/>
      <c r="N106" s="203"/>
      <c r="O106" s="203"/>
      <c r="P106" s="203"/>
      <c r="Q106" s="203"/>
      <c r="R106" s="203"/>
      <c r="S106" s="203"/>
      <c r="T106" s="204"/>
      <c r="AT106" s="205" t="s">
        <v>131</v>
      </c>
      <c r="AU106" s="205" t="s">
        <v>84</v>
      </c>
      <c r="AV106" s="13" t="s">
        <v>84</v>
      </c>
      <c r="AW106" s="13" t="s">
        <v>36</v>
      </c>
      <c r="AX106" s="13" t="s">
        <v>74</v>
      </c>
      <c r="AY106" s="205" t="s">
        <v>121</v>
      </c>
    </row>
    <row r="107" spans="1:65" s="13" customFormat="1" ht="11.25">
      <c r="B107" s="195"/>
      <c r="C107" s="196"/>
      <c r="D107" s="190" t="s">
        <v>131</v>
      </c>
      <c r="E107" s="197" t="s">
        <v>21</v>
      </c>
      <c r="F107" s="198" t="s">
        <v>151</v>
      </c>
      <c r="G107" s="196"/>
      <c r="H107" s="199">
        <v>9.9</v>
      </c>
      <c r="I107" s="200"/>
      <c r="J107" s="196"/>
      <c r="K107" s="196"/>
      <c r="L107" s="201"/>
      <c r="M107" s="202"/>
      <c r="N107" s="203"/>
      <c r="O107" s="203"/>
      <c r="P107" s="203"/>
      <c r="Q107" s="203"/>
      <c r="R107" s="203"/>
      <c r="S107" s="203"/>
      <c r="T107" s="204"/>
      <c r="AT107" s="205" t="s">
        <v>131</v>
      </c>
      <c r="AU107" s="205" t="s">
        <v>84</v>
      </c>
      <c r="AV107" s="13" t="s">
        <v>84</v>
      </c>
      <c r="AW107" s="13" t="s">
        <v>36</v>
      </c>
      <c r="AX107" s="13" t="s">
        <v>74</v>
      </c>
      <c r="AY107" s="205" t="s">
        <v>121</v>
      </c>
    </row>
    <row r="108" spans="1:65" s="13" customFormat="1" ht="11.25">
      <c r="B108" s="195"/>
      <c r="C108" s="196"/>
      <c r="D108" s="190" t="s">
        <v>131</v>
      </c>
      <c r="E108" s="197" t="s">
        <v>21</v>
      </c>
      <c r="F108" s="198" t="s">
        <v>152</v>
      </c>
      <c r="G108" s="196"/>
      <c r="H108" s="199">
        <v>15.2</v>
      </c>
      <c r="I108" s="200"/>
      <c r="J108" s="196"/>
      <c r="K108" s="196"/>
      <c r="L108" s="201"/>
      <c r="M108" s="202"/>
      <c r="N108" s="203"/>
      <c r="O108" s="203"/>
      <c r="P108" s="203"/>
      <c r="Q108" s="203"/>
      <c r="R108" s="203"/>
      <c r="S108" s="203"/>
      <c r="T108" s="204"/>
      <c r="AT108" s="205" t="s">
        <v>131</v>
      </c>
      <c r="AU108" s="205" t="s">
        <v>84</v>
      </c>
      <c r="AV108" s="13" t="s">
        <v>84</v>
      </c>
      <c r="AW108" s="13" t="s">
        <v>36</v>
      </c>
      <c r="AX108" s="13" t="s">
        <v>74</v>
      </c>
      <c r="AY108" s="205" t="s">
        <v>121</v>
      </c>
    </row>
    <row r="109" spans="1:65" s="13" customFormat="1" ht="11.25">
      <c r="B109" s="195"/>
      <c r="C109" s="196"/>
      <c r="D109" s="190" t="s">
        <v>131</v>
      </c>
      <c r="E109" s="197" t="s">
        <v>21</v>
      </c>
      <c r="F109" s="198" t="s">
        <v>153</v>
      </c>
      <c r="G109" s="196"/>
      <c r="H109" s="199">
        <v>9.8000000000000007</v>
      </c>
      <c r="I109" s="200"/>
      <c r="J109" s="196"/>
      <c r="K109" s="196"/>
      <c r="L109" s="201"/>
      <c r="M109" s="202"/>
      <c r="N109" s="203"/>
      <c r="O109" s="203"/>
      <c r="P109" s="203"/>
      <c r="Q109" s="203"/>
      <c r="R109" s="203"/>
      <c r="S109" s="203"/>
      <c r="T109" s="204"/>
      <c r="AT109" s="205" t="s">
        <v>131</v>
      </c>
      <c r="AU109" s="205" t="s">
        <v>84</v>
      </c>
      <c r="AV109" s="13" t="s">
        <v>84</v>
      </c>
      <c r="AW109" s="13" t="s">
        <v>36</v>
      </c>
      <c r="AX109" s="13" t="s">
        <v>74</v>
      </c>
      <c r="AY109" s="205" t="s">
        <v>121</v>
      </c>
    </row>
    <row r="110" spans="1:65" s="13" customFormat="1" ht="11.25">
      <c r="B110" s="195"/>
      <c r="C110" s="196"/>
      <c r="D110" s="190" t="s">
        <v>131</v>
      </c>
      <c r="E110" s="197" t="s">
        <v>21</v>
      </c>
      <c r="F110" s="198" t="s">
        <v>154</v>
      </c>
      <c r="G110" s="196"/>
      <c r="H110" s="199">
        <v>9.8000000000000007</v>
      </c>
      <c r="I110" s="200"/>
      <c r="J110" s="196"/>
      <c r="K110" s="196"/>
      <c r="L110" s="201"/>
      <c r="M110" s="202"/>
      <c r="N110" s="203"/>
      <c r="O110" s="203"/>
      <c r="P110" s="203"/>
      <c r="Q110" s="203"/>
      <c r="R110" s="203"/>
      <c r="S110" s="203"/>
      <c r="T110" s="204"/>
      <c r="AT110" s="205" t="s">
        <v>131</v>
      </c>
      <c r="AU110" s="205" t="s">
        <v>84</v>
      </c>
      <c r="AV110" s="13" t="s">
        <v>84</v>
      </c>
      <c r="AW110" s="13" t="s">
        <v>36</v>
      </c>
      <c r="AX110" s="13" t="s">
        <v>74</v>
      </c>
      <c r="AY110" s="205" t="s">
        <v>121</v>
      </c>
    </row>
    <row r="111" spans="1:65" s="13" customFormat="1" ht="11.25">
      <c r="B111" s="195"/>
      <c r="C111" s="196"/>
      <c r="D111" s="190" t="s">
        <v>131</v>
      </c>
      <c r="E111" s="197" t="s">
        <v>21</v>
      </c>
      <c r="F111" s="198" t="s">
        <v>155</v>
      </c>
      <c r="G111" s="196"/>
      <c r="H111" s="199">
        <v>33.6</v>
      </c>
      <c r="I111" s="200"/>
      <c r="J111" s="196"/>
      <c r="K111" s="196"/>
      <c r="L111" s="201"/>
      <c r="M111" s="202"/>
      <c r="N111" s="203"/>
      <c r="O111" s="203"/>
      <c r="P111" s="203"/>
      <c r="Q111" s="203"/>
      <c r="R111" s="203"/>
      <c r="S111" s="203"/>
      <c r="T111" s="204"/>
      <c r="AT111" s="205" t="s">
        <v>131</v>
      </c>
      <c r="AU111" s="205" t="s">
        <v>84</v>
      </c>
      <c r="AV111" s="13" t="s">
        <v>84</v>
      </c>
      <c r="AW111" s="13" t="s">
        <v>36</v>
      </c>
      <c r="AX111" s="13" t="s">
        <v>74</v>
      </c>
      <c r="AY111" s="205" t="s">
        <v>121</v>
      </c>
    </row>
    <row r="112" spans="1:65" s="13" customFormat="1" ht="11.25">
      <c r="B112" s="195"/>
      <c r="C112" s="196"/>
      <c r="D112" s="190" t="s">
        <v>131</v>
      </c>
      <c r="E112" s="197" t="s">
        <v>21</v>
      </c>
      <c r="F112" s="198" t="s">
        <v>156</v>
      </c>
      <c r="G112" s="196"/>
      <c r="H112" s="199">
        <v>8.4</v>
      </c>
      <c r="I112" s="200"/>
      <c r="J112" s="196"/>
      <c r="K112" s="196"/>
      <c r="L112" s="201"/>
      <c r="M112" s="202"/>
      <c r="N112" s="203"/>
      <c r="O112" s="203"/>
      <c r="P112" s="203"/>
      <c r="Q112" s="203"/>
      <c r="R112" s="203"/>
      <c r="S112" s="203"/>
      <c r="T112" s="204"/>
      <c r="AT112" s="205" t="s">
        <v>131</v>
      </c>
      <c r="AU112" s="205" t="s">
        <v>84</v>
      </c>
      <c r="AV112" s="13" t="s">
        <v>84</v>
      </c>
      <c r="AW112" s="13" t="s">
        <v>36</v>
      </c>
      <c r="AX112" s="13" t="s">
        <v>74</v>
      </c>
      <c r="AY112" s="205" t="s">
        <v>121</v>
      </c>
    </row>
    <row r="113" spans="2:51" s="13" customFormat="1" ht="11.25">
      <c r="B113" s="195"/>
      <c r="C113" s="196"/>
      <c r="D113" s="190" t="s">
        <v>131</v>
      </c>
      <c r="E113" s="197" t="s">
        <v>21</v>
      </c>
      <c r="F113" s="198" t="s">
        <v>157</v>
      </c>
      <c r="G113" s="196"/>
      <c r="H113" s="199">
        <v>16.8</v>
      </c>
      <c r="I113" s="200"/>
      <c r="J113" s="196"/>
      <c r="K113" s="196"/>
      <c r="L113" s="201"/>
      <c r="M113" s="202"/>
      <c r="N113" s="203"/>
      <c r="O113" s="203"/>
      <c r="P113" s="203"/>
      <c r="Q113" s="203"/>
      <c r="R113" s="203"/>
      <c r="S113" s="203"/>
      <c r="T113" s="204"/>
      <c r="AT113" s="205" t="s">
        <v>131</v>
      </c>
      <c r="AU113" s="205" t="s">
        <v>84</v>
      </c>
      <c r="AV113" s="13" t="s">
        <v>84</v>
      </c>
      <c r="AW113" s="13" t="s">
        <v>36</v>
      </c>
      <c r="AX113" s="13" t="s">
        <v>74</v>
      </c>
      <c r="AY113" s="205" t="s">
        <v>121</v>
      </c>
    </row>
    <row r="114" spans="2:51" s="13" customFormat="1" ht="11.25">
      <c r="B114" s="195"/>
      <c r="C114" s="196"/>
      <c r="D114" s="190" t="s">
        <v>131</v>
      </c>
      <c r="E114" s="197" t="s">
        <v>21</v>
      </c>
      <c r="F114" s="198" t="s">
        <v>158</v>
      </c>
      <c r="G114" s="196"/>
      <c r="H114" s="199">
        <v>6</v>
      </c>
      <c r="I114" s="200"/>
      <c r="J114" s="196"/>
      <c r="K114" s="196"/>
      <c r="L114" s="201"/>
      <c r="M114" s="202"/>
      <c r="N114" s="203"/>
      <c r="O114" s="203"/>
      <c r="P114" s="203"/>
      <c r="Q114" s="203"/>
      <c r="R114" s="203"/>
      <c r="S114" s="203"/>
      <c r="T114" s="204"/>
      <c r="AT114" s="205" t="s">
        <v>131</v>
      </c>
      <c r="AU114" s="205" t="s">
        <v>84</v>
      </c>
      <c r="AV114" s="13" t="s">
        <v>84</v>
      </c>
      <c r="AW114" s="13" t="s">
        <v>36</v>
      </c>
      <c r="AX114" s="13" t="s">
        <v>74</v>
      </c>
      <c r="AY114" s="205" t="s">
        <v>121</v>
      </c>
    </row>
    <row r="115" spans="2:51" s="13" customFormat="1" ht="11.25">
      <c r="B115" s="195"/>
      <c r="C115" s="196"/>
      <c r="D115" s="190" t="s">
        <v>131</v>
      </c>
      <c r="E115" s="197" t="s">
        <v>21</v>
      </c>
      <c r="F115" s="198" t="s">
        <v>159</v>
      </c>
      <c r="G115" s="196"/>
      <c r="H115" s="199">
        <v>6</v>
      </c>
      <c r="I115" s="200"/>
      <c r="J115" s="196"/>
      <c r="K115" s="196"/>
      <c r="L115" s="201"/>
      <c r="M115" s="202"/>
      <c r="N115" s="203"/>
      <c r="O115" s="203"/>
      <c r="P115" s="203"/>
      <c r="Q115" s="203"/>
      <c r="R115" s="203"/>
      <c r="S115" s="203"/>
      <c r="T115" s="204"/>
      <c r="AT115" s="205" t="s">
        <v>131</v>
      </c>
      <c r="AU115" s="205" t="s">
        <v>84</v>
      </c>
      <c r="AV115" s="13" t="s">
        <v>84</v>
      </c>
      <c r="AW115" s="13" t="s">
        <v>36</v>
      </c>
      <c r="AX115" s="13" t="s">
        <v>74</v>
      </c>
      <c r="AY115" s="205" t="s">
        <v>121</v>
      </c>
    </row>
    <row r="116" spans="2:51" s="13" customFormat="1" ht="11.25">
      <c r="B116" s="195"/>
      <c r="C116" s="196"/>
      <c r="D116" s="190" t="s">
        <v>131</v>
      </c>
      <c r="E116" s="197" t="s">
        <v>21</v>
      </c>
      <c r="F116" s="198" t="s">
        <v>160</v>
      </c>
      <c r="G116" s="196"/>
      <c r="H116" s="199">
        <v>22.4</v>
      </c>
      <c r="I116" s="200"/>
      <c r="J116" s="196"/>
      <c r="K116" s="196"/>
      <c r="L116" s="201"/>
      <c r="M116" s="202"/>
      <c r="N116" s="203"/>
      <c r="O116" s="203"/>
      <c r="P116" s="203"/>
      <c r="Q116" s="203"/>
      <c r="R116" s="203"/>
      <c r="S116" s="203"/>
      <c r="T116" s="204"/>
      <c r="AT116" s="205" t="s">
        <v>131</v>
      </c>
      <c r="AU116" s="205" t="s">
        <v>84</v>
      </c>
      <c r="AV116" s="13" t="s">
        <v>84</v>
      </c>
      <c r="AW116" s="13" t="s">
        <v>36</v>
      </c>
      <c r="AX116" s="13" t="s">
        <v>74</v>
      </c>
      <c r="AY116" s="205" t="s">
        <v>121</v>
      </c>
    </row>
    <row r="117" spans="2:51" s="13" customFormat="1" ht="11.25">
      <c r="B117" s="195"/>
      <c r="C117" s="196"/>
      <c r="D117" s="190" t="s">
        <v>131</v>
      </c>
      <c r="E117" s="197" t="s">
        <v>21</v>
      </c>
      <c r="F117" s="198" t="s">
        <v>161</v>
      </c>
      <c r="G117" s="196"/>
      <c r="H117" s="199">
        <v>20</v>
      </c>
      <c r="I117" s="200"/>
      <c r="J117" s="196"/>
      <c r="K117" s="196"/>
      <c r="L117" s="201"/>
      <c r="M117" s="202"/>
      <c r="N117" s="203"/>
      <c r="O117" s="203"/>
      <c r="P117" s="203"/>
      <c r="Q117" s="203"/>
      <c r="R117" s="203"/>
      <c r="S117" s="203"/>
      <c r="T117" s="204"/>
      <c r="AT117" s="205" t="s">
        <v>131</v>
      </c>
      <c r="AU117" s="205" t="s">
        <v>84</v>
      </c>
      <c r="AV117" s="13" t="s">
        <v>84</v>
      </c>
      <c r="AW117" s="13" t="s">
        <v>36</v>
      </c>
      <c r="AX117" s="13" t="s">
        <v>74</v>
      </c>
      <c r="AY117" s="205" t="s">
        <v>121</v>
      </c>
    </row>
    <row r="118" spans="2:51" s="13" customFormat="1" ht="11.25">
      <c r="B118" s="195"/>
      <c r="C118" s="196"/>
      <c r="D118" s="190" t="s">
        <v>131</v>
      </c>
      <c r="E118" s="197" t="s">
        <v>21</v>
      </c>
      <c r="F118" s="198" t="s">
        <v>162</v>
      </c>
      <c r="G118" s="196"/>
      <c r="H118" s="199">
        <v>34</v>
      </c>
      <c r="I118" s="200"/>
      <c r="J118" s="196"/>
      <c r="K118" s="196"/>
      <c r="L118" s="201"/>
      <c r="M118" s="202"/>
      <c r="N118" s="203"/>
      <c r="O118" s="203"/>
      <c r="P118" s="203"/>
      <c r="Q118" s="203"/>
      <c r="R118" s="203"/>
      <c r="S118" s="203"/>
      <c r="T118" s="204"/>
      <c r="AT118" s="205" t="s">
        <v>131</v>
      </c>
      <c r="AU118" s="205" t="s">
        <v>84</v>
      </c>
      <c r="AV118" s="13" t="s">
        <v>84</v>
      </c>
      <c r="AW118" s="13" t="s">
        <v>36</v>
      </c>
      <c r="AX118" s="13" t="s">
        <v>74</v>
      </c>
      <c r="AY118" s="205" t="s">
        <v>121</v>
      </c>
    </row>
    <row r="119" spans="2:51" s="13" customFormat="1" ht="11.25">
      <c r="B119" s="195"/>
      <c r="C119" s="196"/>
      <c r="D119" s="190" t="s">
        <v>131</v>
      </c>
      <c r="E119" s="197" t="s">
        <v>21</v>
      </c>
      <c r="F119" s="198" t="s">
        <v>163</v>
      </c>
      <c r="G119" s="196"/>
      <c r="H119" s="199">
        <v>4.0999999999999996</v>
      </c>
      <c r="I119" s="200"/>
      <c r="J119" s="196"/>
      <c r="K119" s="196"/>
      <c r="L119" s="201"/>
      <c r="M119" s="202"/>
      <c r="N119" s="203"/>
      <c r="O119" s="203"/>
      <c r="P119" s="203"/>
      <c r="Q119" s="203"/>
      <c r="R119" s="203"/>
      <c r="S119" s="203"/>
      <c r="T119" s="204"/>
      <c r="AT119" s="205" t="s">
        <v>131</v>
      </c>
      <c r="AU119" s="205" t="s">
        <v>84</v>
      </c>
      <c r="AV119" s="13" t="s">
        <v>84</v>
      </c>
      <c r="AW119" s="13" t="s">
        <v>36</v>
      </c>
      <c r="AX119" s="13" t="s">
        <v>74</v>
      </c>
      <c r="AY119" s="205" t="s">
        <v>121</v>
      </c>
    </row>
    <row r="120" spans="2:51" s="13" customFormat="1" ht="11.25">
      <c r="B120" s="195"/>
      <c r="C120" s="196"/>
      <c r="D120" s="190" t="s">
        <v>131</v>
      </c>
      <c r="E120" s="197" t="s">
        <v>21</v>
      </c>
      <c r="F120" s="198" t="s">
        <v>164</v>
      </c>
      <c r="G120" s="196"/>
      <c r="H120" s="199">
        <v>4.0999999999999996</v>
      </c>
      <c r="I120" s="200"/>
      <c r="J120" s="196"/>
      <c r="K120" s="196"/>
      <c r="L120" s="201"/>
      <c r="M120" s="202"/>
      <c r="N120" s="203"/>
      <c r="O120" s="203"/>
      <c r="P120" s="203"/>
      <c r="Q120" s="203"/>
      <c r="R120" s="203"/>
      <c r="S120" s="203"/>
      <c r="T120" s="204"/>
      <c r="AT120" s="205" t="s">
        <v>131</v>
      </c>
      <c r="AU120" s="205" t="s">
        <v>84</v>
      </c>
      <c r="AV120" s="13" t="s">
        <v>84</v>
      </c>
      <c r="AW120" s="13" t="s">
        <v>36</v>
      </c>
      <c r="AX120" s="13" t="s">
        <v>74</v>
      </c>
      <c r="AY120" s="205" t="s">
        <v>121</v>
      </c>
    </row>
    <row r="121" spans="2:51" s="13" customFormat="1" ht="11.25">
      <c r="B121" s="195"/>
      <c r="C121" s="196"/>
      <c r="D121" s="190" t="s">
        <v>131</v>
      </c>
      <c r="E121" s="197" t="s">
        <v>21</v>
      </c>
      <c r="F121" s="198" t="s">
        <v>165</v>
      </c>
      <c r="G121" s="196"/>
      <c r="H121" s="199">
        <v>7.85</v>
      </c>
      <c r="I121" s="200"/>
      <c r="J121" s="196"/>
      <c r="K121" s="196"/>
      <c r="L121" s="201"/>
      <c r="M121" s="202"/>
      <c r="N121" s="203"/>
      <c r="O121" s="203"/>
      <c r="P121" s="203"/>
      <c r="Q121" s="203"/>
      <c r="R121" s="203"/>
      <c r="S121" s="203"/>
      <c r="T121" s="204"/>
      <c r="AT121" s="205" t="s">
        <v>131</v>
      </c>
      <c r="AU121" s="205" t="s">
        <v>84</v>
      </c>
      <c r="AV121" s="13" t="s">
        <v>84</v>
      </c>
      <c r="AW121" s="13" t="s">
        <v>36</v>
      </c>
      <c r="AX121" s="13" t="s">
        <v>74</v>
      </c>
      <c r="AY121" s="205" t="s">
        <v>121</v>
      </c>
    </row>
    <row r="122" spans="2:51" s="13" customFormat="1" ht="11.25">
      <c r="B122" s="195"/>
      <c r="C122" s="196"/>
      <c r="D122" s="190" t="s">
        <v>131</v>
      </c>
      <c r="E122" s="197" t="s">
        <v>21</v>
      </c>
      <c r="F122" s="198" t="s">
        <v>166</v>
      </c>
      <c r="G122" s="196"/>
      <c r="H122" s="199">
        <v>7.85</v>
      </c>
      <c r="I122" s="200"/>
      <c r="J122" s="196"/>
      <c r="K122" s="196"/>
      <c r="L122" s="201"/>
      <c r="M122" s="202"/>
      <c r="N122" s="203"/>
      <c r="O122" s="203"/>
      <c r="P122" s="203"/>
      <c r="Q122" s="203"/>
      <c r="R122" s="203"/>
      <c r="S122" s="203"/>
      <c r="T122" s="204"/>
      <c r="AT122" s="205" t="s">
        <v>131</v>
      </c>
      <c r="AU122" s="205" t="s">
        <v>84</v>
      </c>
      <c r="AV122" s="13" t="s">
        <v>84</v>
      </c>
      <c r="AW122" s="13" t="s">
        <v>36</v>
      </c>
      <c r="AX122" s="13" t="s">
        <v>74</v>
      </c>
      <c r="AY122" s="205" t="s">
        <v>121</v>
      </c>
    </row>
    <row r="123" spans="2:51" s="13" customFormat="1" ht="11.25">
      <c r="B123" s="195"/>
      <c r="C123" s="196"/>
      <c r="D123" s="190" t="s">
        <v>131</v>
      </c>
      <c r="E123" s="197" t="s">
        <v>21</v>
      </c>
      <c r="F123" s="198" t="s">
        <v>167</v>
      </c>
      <c r="G123" s="196"/>
      <c r="H123" s="199">
        <v>21</v>
      </c>
      <c r="I123" s="200"/>
      <c r="J123" s="196"/>
      <c r="K123" s="196"/>
      <c r="L123" s="201"/>
      <c r="M123" s="202"/>
      <c r="N123" s="203"/>
      <c r="O123" s="203"/>
      <c r="P123" s="203"/>
      <c r="Q123" s="203"/>
      <c r="R123" s="203"/>
      <c r="S123" s="203"/>
      <c r="T123" s="204"/>
      <c r="AT123" s="205" t="s">
        <v>131</v>
      </c>
      <c r="AU123" s="205" t="s">
        <v>84</v>
      </c>
      <c r="AV123" s="13" t="s">
        <v>84</v>
      </c>
      <c r="AW123" s="13" t="s">
        <v>36</v>
      </c>
      <c r="AX123" s="13" t="s">
        <v>74</v>
      </c>
      <c r="AY123" s="205" t="s">
        <v>121</v>
      </c>
    </row>
    <row r="124" spans="2:51" s="13" customFormat="1" ht="11.25">
      <c r="B124" s="195"/>
      <c r="C124" s="196"/>
      <c r="D124" s="190" t="s">
        <v>131</v>
      </c>
      <c r="E124" s="197" t="s">
        <v>21</v>
      </c>
      <c r="F124" s="198" t="s">
        <v>168</v>
      </c>
      <c r="G124" s="196"/>
      <c r="H124" s="199">
        <v>21</v>
      </c>
      <c r="I124" s="200"/>
      <c r="J124" s="196"/>
      <c r="K124" s="196"/>
      <c r="L124" s="201"/>
      <c r="M124" s="202"/>
      <c r="N124" s="203"/>
      <c r="O124" s="203"/>
      <c r="P124" s="203"/>
      <c r="Q124" s="203"/>
      <c r="R124" s="203"/>
      <c r="S124" s="203"/>
      <c r="T124" s="204"/>
      <c r="AT124" s="205" t="s">
        <v>131</v>
      </c>
      <c r="AU124" s="205" t="s">
        <v>84</v>
      </c>
      <c r="AV124" s="13" t="s">
        <v>84</v>
      </c>
      <c r="AW124" s="13" t="s">
        <v>36</v>
      </c>
      <c r="AX124" s="13" t="s">
        <v>74</v>
      </c>
      <c r="AY124" s="205" t="s">
        <v>121</v>
      </c>
    </row>
    <row r="125" spans="2:51" s="13" customFormat="1" ht="11.25">
      <c r="B125" s="195"/>
      <c r="C125" s="196"/>
      <c r="D125" s="190" t="s">
        <v>131</v>
      </c>
      <c r="E125" s="197" t="s">
        <v>21</v>
      </c>
      <c r="F125" s="198" t="s">
        <v>169</v>
      </c>
      <c r="G125" s="196"/>
      <c r="H125" s="199">
        <v>6.16</v>
      </c>
      <c r="I125" s="200"/>
      <c r="J125" s="196"/>
      <c r="K125" s="196"/>
      <c r="L125" s="201"/>
      <c r="M125" s="202"/>
      <c r="N125" s="203"/>
      <c r="O125" s="203"/>
      <c r="P125" s="203"/>
      <c r="Q125" s="203"/>
      <c r="R125" s="203"/>
      <c r="S125" s="203"/>
      <c r="T125" s="204"/>
      <c r="AT125" s="205" t="s">
        <v>131</v>
      </c>
      <c r="AU125" s="205" t="s">
        <v>84</v>
      </c>
      <c r="AV125" s="13" t="s">
        <v>84</v>
      </c>
      <c r="AW125" s="13" t="s">
        <v>36</v>
      </c>
      <c r="AX125" s="13" t="s">
        <v>74</v>
      </c>
      <c r="AY125" s="205" t="s">
        <v>121</v>
      </c>
    </row>
    <row r="126" spans="2:51" s="13" customFormat="1" ht="11.25">
      <c r="B126" s="195"/>
      <c r="C126" s="196"/>
      <c r="D126" s="190" t="s">
        <v>131</v>
      </c>
      <c r="E126" s="197" t="s">
        <v>21</v>
      </c>
      <c r="F126" s="198" t="s">
        <v>170</v>
      </c>
      <c r="G126" s="196"/>
      <c r="H126" s="199">
        <v>6.16</v>
      </c>
      <c r="I126" s="200"/>
      <c r="J126" s="196"/>
      <c r="K126" s="196"/>
      <c r="L126" s="201"/>
      <c r="M126" s="202"/>
      <c r="N126" s="203"/>
      <c r="O126" s="203"/>
      <c r="P126" s="203"/>
      <c r="Q126" s="203"/>
      <c r="R126" s="203"/>
      <c r="S126" s="203"/>
      <c r="T126" s="204"/>
      <c r="AT126" s="205" t="s">
        <v>131</v>
      </c>
      <c r="AU126" s="205" t="s">
        <v>84</v>
      </c>
      <c r="AV126" s="13" t="s">
        <v>84</v>
      </c>
      <c r="AW126" s="13" t="s">
        <v>36</v>
      </c>
      <c r="AX126" s="13" t="s">
        <v>74</v>
      </c>
      <c r="AY126" s="205" t="s">
        <v>121</v>
      </c>
    </row>
    <row r="127" spans="2:51" s="13" customFormat="1" ht="11.25">
      <c r="B127" s="195"/>
      <c r="C127" s="196"/>
      <c r="D127" s="190" t="s">
        <v>131</v>
      </c>
      <c r="E127" s="197" t="s">
        <v>21</v>
      </c>
      <c r="F127" s="198" t="s">
        <v>171</v>
      </c>
      <c r="G127" s="196"/>
      <c r="H127" s="199">
        <v>5</v>
      </c>
      <c r="I127" s="200"/>
      <c r="J127" s="196"/>
      <c r="K127" s="196"/>
      <c r="L127" s="201"/>
      <c r="M127" s="202"/>
      <c r="N127" s="203"/>
      <c r="O127" s="203"/>
      <c r="P127" s="203"/>
      <c r="Q127" s="203"/>
      <c r="R127" s="203"/>
      <c r="S127" s="203"/>
      <c r="T127" s="204"/>
      <c r="AT127" s="205" t="s">
        <v>131</v>
      </c>
      <c r="AU127" s="205" t="s">
        <v>84</v>
      </c>
      <c r="AV127" s="13" t="s">
        <v>84</v>
      </c>
      <c r="AW127" s="13" t="s">
        <v>36</v>
      </c>
      <c r="AX127" s="13" t="s">
        <v>74</v>
      </c>
      <c r="AY127" s="205" t="s">
        <v>121</v>
      </c>
    </row>
    <row r="128" spans="2:51" s="13" customFormat="1" ht="11.25">
      <c r="B128" s="195"/>
      <c r="C128" s="196"/>
      <c r="D128" s="190" t="s">
        <v>131</v>
      </c>
      <c r="E128" s="197" t="s">
        <v>21</v>
      </c>
      <c r="F128" s="198" t="s">
        <v>172</v>
      </c>
      <c r="G128" s="196"/>
      <c r="H128" s="199">
        <v>5.6</v>
      </c>
      <c r="I128" s="200"/>
      <c r="J128" s="196"/>
      <c r="K128" s="196"/>
      <c r="L128" s="201"/>
      <c r="M128" s="202"/>
      <c r="N128" s="203"/>
      <c r="O128" s="203"/>
      <c r="P128" s="203"/>
      <c r="Q128" s="203"/>
      <c r="R128" s="203"/>
      <c r="S128" s="203"/>
      <c r="T128" s="204"/>
      <c r="AT128" s="205" t="s">
        <v>131</v>
      </c>
      <c r="AU128" s="205" t="s">
        <v>84</v>
      </c>
      <c r="AV128" s="13" t="s">
        <v>84</v>
      </c>
      <c r="AW128" s="13" t="s">
        <v>36</v>
      </c>
      <c r="AX128" s="13" t="s">
        <v>74</v>
      </c>
      <c r="AY128" s="205" t="s">
        <v>121</v>
      </c>
    </row>
    <row r="129" spans="1:65" s="13" customFormat="1" ht="11.25">
      <c r="B129" s="195"/>
      <c r="C129" s="196"/>
      <c r="D129" s="190" t="s">
        <v>131</v>
      </c>
      <c r="E129" s="197" t="s">
        <v>21</v>
      </c>
      <c r="F129" s="198" t="s">
        <v>173</v>
      </c>
      <c r="G129" s="196"/>
      <c r="H129" s="199">
        <v>5.3</v>
      </c>
      <c r="I129" s="200"/>
      <c r="J129" s="196"/>
      <c r="K129" s="196"/>
      <c r="L129" s="201"/>
      <c r="M129" s="202"/>
      <c r="N129" s="203"/>
      <c r="O129" s="203"/>
      <c r="P129" s="203"/>
      <c r="Q129" s="203"/>
      <c r="R129" s="203"/>
      <c r="S129" s="203"/>
      <c r="T129" s="204"/>
      <c r="AT129" s="205" t="s">
        <v>131</v>
      </c>
      <c r="AU129" s="205" t="s">
        <v>84</v>
      </c>
      <c r="AV129" s="13" t="s">
        <v>84</v>
      </c>
      <c r="AW129" s="13" t="s">
        <v>36</v>
      </c>
      <c r="AX129" s="13" t="s">
        <v>74</v>
      </c>
      <c r="AY129" s="205" t="s">
        <v>121</v>
      </c>
    </row>
    <row r="130" spans="1:65" s="13" customFormat="1" ht="11.25">
      <c r="B130" s="195"/>
      <c r="C130" s="196"/>
      <c r="D130" s="190" t="s">
        <v>131</v>
      </c>
      <c r="E130" s="197" t="s">
        <v>21</v>
      </c>
      <c r="F130" s="198" t="s">
        <v>174</v>
      </c>
      <c r="G130" s="196"/>
      <c r="H130" s="199">
        <v>4.4000000000000004</v>
      </c>
      <c r="I130" s="200"/>
      <c r="J130" s="196"/>
      <c r="K130" s="196"/>
      <c r="L130" s="201"/>
      <c r="M130" s="202"/>
      <c r="N130" s="203"/>
      <c r="O130" s="203"/>
      <c r="P130" s="203"/>
      <c r="Q130" s="203"/>
      <c r="R130" s="203"/>
      <c r="S130" s="203"/>
      <c r="T130" s="204"/>
      <c r="AT130" s="205" t="s">
        <v>131</v>
      </c>
      <c r="AU130" s="205" t="s">
        <v>84</v>
      </c>
      <c r="AV130" s="13" t="s">
        <v>84</v>
      </c>
      <c r="AW130" s="13" t="s">
        <v>36</v>
      </c>
      <c r="AX130" s="13" t="s">
        <v>74</v>
      </c>
      <c r="AY130" s="205" t="s">
        <v>121</v>
      </c>
    </row>
    <row r="131" spans="1:65" s="13" customFormat="1" ht="11.25">
      <c r="B131" s="195"/>
      <c r="C131" s="196"/>
      <c r="D131" s="190" t="s">
        <v>131</v>
      </c>
      <c r="E131" s="197" t="s">
        <v>21</v>
      </c>
      <c r="F131" s="198" t="s">
        <v>175</v>
      </c>
      <c r="G131" s="196"/>
      <c r="H131" s="199">
        <v>4.4000000000000004</v>
      </c>
      <c r="I131" s="200"/>
      <c r="J131" s="196"/>
      <c r="K131" s="196"/>
      <c r="L131" s="201"/>
      <c r="M131" s="202"/>
      <c r="N131" s="203"/>
      <c r="O131" s="203"/>
      <c r="P131" s="203"/>
      <c r="Q131" s="203"/>
      <c r="R131" s="203"/>
      <c r="S131" s="203"/>
      <c r="T131" s="204"/>
      <c r="AT131" s="205" t="s">
        <v>131</v>
      </c>
      <c r="AU131" s="205" t="s">
        <v>84</v>
      </c>
      <c r="AV131" s="13" t="s">
        <v>84</v>
      </c>
      <c r="AW131" s="13" t="s">
        <v>36</v>
      </c>
      <c r="AX131" s="13" t="s">
        <v>74</v>
      </c>
      <c r="AY131" s="205" t="s">
        <v>121</v>
      </c>
    </row>
    <row r="132" spans="1:65" s="13" customFormat="1" ht="11.25">
      <c r="B132" s="195"/>
      <c r="C132" s="196"/>
      <c r="D132" s="190" t="s">
        <v>131</v>
      </c>
      <c r="E132" s="197" t="s">
        <v>21</v>
      </c>
      <c r="F132" s="198" t="s">
        <v>176</v>
      </c>
      <c r="G132" s="196"/>
      <c r="H132" s="199">
        <v>6.48</v>
      </c>
      <c r="I132" s="200"/>
      <c r="J132" s="196"/>
      <c r="K132" s="196"/>
      <c r="L132" s="201"/>
      <c r="M132" s="202"/>
      <c r="N132" s="203"/>
      <c r="O132" s="203"/>
      <c r="P132" s="203"/>
      <c r="Q132" s="203"/>
      <c r="R132" s="203"/>
      <c r="S132" s="203"/>
      <c r="T132" s="204"/>
      <c r="AT132" s="205" t="s">
        <v>131</v>
      </c>
      <c r="AU132" s="205" t="s">
        <v>84</v>
      </c>
      <c r="AV132" s="13" t="s">
        <v>84</v>
      </c>
      <c r="AW132" s="13" t="s">
        <v>36</v>
      </c>
      <c r="AX132" s="13" t="s">
        <v>74</v>
      </c>
      <c r="AY132" s="205" t="s">
        <v>121</v>
      </c>
    </row>
    <row r="133" spans="1:65" s="13" customFormat="1" ht="11.25">
      <c r="B133" s="195"/>
      <c r="C133" s="196"/>
      <c r="D133" s="190" t="s">
        <v>131</v>
      </c>
      <c r="E133" s="197" t="s">
        <v>21</v>
      </c>
      <c r="F133" s="198" t="s">
        <v>177</v>
      </c>
      <c r="G133" s="196"/>
      <c r="H133" s="199">
        <v>11.2</v>
      </c>
      <c r="I133" s="200"/>
      <c r="J133" s="196"/>
      <c r="K133" s="196"/>
      <c r="L133" s="201"/>
      <c r="M133" s="202"/>
      <c r="N133" s="203"/>
      <c r="O133" s="203"/>
      <c r="P133" s="203"/>
      <c r="Q133" s="203"/>
      <c r="R133" s="203"/>
      <c r="S133" s="203"/>
      <c r="T133" s="204"/>
      <c r="AT133" s="205" t="s">
        <v>131</v>
      </c>
      <c r="AU133" s="205" t="s">
        <v>84</v>
      </c>
      <c r="AV133" s="13" t="s">
        <v>84</v>
      </c>
      <c r="AW133" s="13" t="s">
        <v>36</v>
      </c>
      <c r="AX133" s="13" t="s">
        <v>74</v>
      </c>
      <c r="AY133" s="205" t="s">
        <v>121</v>
      </c>
    </row>
    <row r="134" spans="1:65" s="13" customFormat="1" ht="11.25">
      <c r="B134" s="195"/>
      <c r="C134" s="196"/>
      <c r="D134" s="190" t="s">
        <v>131</v>
      </c>
      <c r="E134" s="197" t="s">
        <v>21</v>
      </c>
      <c r="F134" s="198" t="s">
        <v>178</v>
      </c>
      <c r="G134" s="196"/>
      <c r="H134" s="199">
        <v>6.86</v>
      </c>
      <c r="I134" s="200"/>
      <c r="J134" s="196"/>
      <c r="K134" s="196"/>
      <c r="L134" s="201"/>
      <c r="M134" s="202"/>
      <c r="N134" s="203"/>
      <c r="O134" s="203"/>
      <c r="P134" s="203"/>
      <c r="Q134" s="203"/>
      <c r="R134" s="203"/>
      <c r="S134" s="203"/>
      <c r="T134" s="204"/>
      <c r="AT134" s="205" t="s">
        <v>131</v>
      </c>
      <c r="AU134" s="205" t="s">
        <v>84</v>
      </c>
      <c r="AV134" s="13" t="s">
        <v>84</v>
      </c>
      <c r="AW134" s="13" t="s">
        <v>36</v>
      </c>
      <c r="AX134" s="13" t="s">
        <v>74</v>
      </c>
      <c r="AY134" s="205" t="s">
        <v>121</v>
      </c>
    </row>
    <row r="135" spans="1:65" s="13" customFormat="1" ht="11.25">
      <c r="B135" s="195"/>
      <c r="C135" s="196"/>
      <c r="D135" s="190" t="s">
        <v>131</v>
      </c>
      <c r="E135" s="197" t="s">
        <v>21</v>
      </c>
      <c r="F135" s="198" t="s">
        <v>179</v>
      </c>
      <c r="G135" s="196"/>
      <c r="H135" s="199">
        <v>4.4000000000000004</v>
      </c>
      <c r="I135" s="200"/>
      <c r="J135" s="196"/>
      <c r="K135" s="196"/>
      <c r="L135" s="201"/>
      <c r="M135" s="202"/>
      <c r="N135" s="203"/>
      <c r="O135" s="203"/>
      <c r="P135" s="203"/>
      <c r="Q135" s="203"/>
      <c r="R135" s="203"/>
      <c r="S135" s="203"/>
      <c r="T135" s="204"/>
      <c r="AT135" s="205" t="s">
        <v>131</v>
      </c>
      <c r="AU135" s="205" t="s">
        <v>84</v>
      </c>
      <c r="AV135" s="13" t="s">
        <v>84</v>
      </c>
      <c r="AW135" s="13" t="s">
        <v>36</v>
      </c>
      <c r="AX135" s="13" t="s">
        <v>74</v>
      </c>
      <c r="AY135" s="205" t="s">
        <v>121</v>
      </c>
    </row>
    <row r="136" spans="1:65" s="13" customFormat="1" ht="11.25">
      <c r="B136" s="195"/>
      <c r="C136" s="196"/>
      <c r="D136" s="190" t="s">
        <v>131</v>
      </c>
      <c r="E136" s="197" t="s">
        <v>21</v>
      </c>
      <c r="F136" s="198" t="s">
        <v>180</v>
      </c>
      <c r="G136" s="196"/>
      <c r="H136" s="199">
        <v>4.4000000000000004</v>
      </c>
      <c r="I136" s="200"/>
      <c r="J136" s="196"/>
      <c r="K136" s="196"/>
      <c r="L136" s="201"/>
      <c r="M136" s="202"/>
      <c r="N136" s="203"/>
      <c r="O136" s="203"/>
      <c r="P136" s="203"/>
      <c r="Q136" s="203"/>
      <c r="R136" s="203"/>
      <c r="S136" s="203"/>
      <c r="T136" s="204"/>
      <c r="AT136" s="205" t="s">
        <v>131</v>
      </c>
      <c r="AU136" s="205" t="s">
        <v>84</v>
      </c>
      <c r="AV136" s="13" t="s">
        <v>84</v>
      </c>
      <c r="AW136" s="13" t="s">
        <v>36</v>
      </c>
      <c r="AX136" s="13" t="s">
        <v>74</v>
      </c>
      <c r="AY136" s="205" t="s">
        <v>121</v>
      </c>
    </row>
    <row r="137" spans="1:65" s="13" customFormat="1" ht="11.25">
      <c r="B137" s="195"/>
      <c r="C137" s="196"/>
      <c r="D137" s="190" t="s">
        <v>131</v>
      </c>
      <c r="E137" s="197" t="s">
        <v>21</v>
      </c>
      <c r="F137" s="198" t="s">
        <v>181</v>
      </c>
      <c r="G137" s="196"/>
      <c r="H137" s="199">
        <v>5.15</v>
      </c>
      <c r="I137" s="200"/>
      <c r="J137" s="196"/>
      <c r="K137" s="196"/>
      <c r="L137" s="201"/>
      <c r="M137" s="202"/>
      <c r="N137" s="203"/>
      <c r="O137" s="203"/>
      <c r="P137" s="203"/>
      <c r="Q137" s="203"/>
      <c r="R137" s="203"/>
      <c r="S137" s="203"/>
      <c r="T137" s="204"/>
      <c r="AT137" s="205" t="s">
        <v>131</v>
      </c>
      <c r="AU137" s="205" t="s">
        <v>84</v>
      </c>
      <c r="AV137" s="13" t="s">
        <v>84</v>
      </c>
      <c r="AW137" s="13" t="s">
        <v>36</v>
      </c>
      <c r="AX137" s="13" t="s">
        <v>74</v>
      </c>
      <c r="AY137" s="205" t="s">
        <v>121</v>
      </c>
    </row>
    <row r="138" spans="1:65" s="13" customFormat="1" ht="11.25">
      <c r="B138" s="195"/>
      <c r="C138" s="196"/>
      <c r="D138" s="190" t="s">
        <v>131</v>
      </c>
      <c r="E138" s="197" t="s">
        <v>21</v>
      </c>
      <c r="F138" s="198" t="s">
        <v>182</v>
      </c>
      <c r="G138" s="196"/>
      <c r="H138" s="199">
        <v>8.8000000000000007</v>
      </c>
      <c r="I138" s="200"/>
      <c r="J138" s="196"/>
      <c r="K138" s="196"/>
      <c r="L138" s="201"/>
      <c r="M138" s="202"/>
      <c r="N138" s="203"/>
      <c r="O138" s="203"/>
      <c r="P138" s="203"/>
      <c r="Q138" s="203"/>
      <c r="R138" s="203"/>
      <c r="S138" s="203"/>
      <c r="T138" s="204"/>
      <c r="AT138" s="205" t="s">
        <v>131</v>
      </c>
      <c r="AU138" s="205" t="s">
        <v>84</v>
      </c>
      <c r="AV138" s="13" t="s">
        <v>84</v>
      </c>
      <c r="AW138" s="13" t="s">
        <v>36</v>
      </c>
      <c r="AX138" s="13" t="s">
        <v>74</v>
      </c>
      <c r="AY138" s="205" t="s">
        <v>121</v>
      </c>
    </row>
    <row r="139" spans="1:65" s="13" customFormat="1" ht="11.25">
      <c r="B139" s="195"/>
      <c r="C139" s="196"/>
      <c r="D139" s="190" t="s">
        <v>131</v>
      </c>
      <c r="E139" s="197" t="s">
        <v>21</v>
      </c>
      <c r="F139" s="198" t="s">
        <v>183</v>
      </c>
      <c r="G139" s="196"/>
      <c r="H139" s="199">
        <v>6</v>
      </c>
      <c r="I139" s="200"/>
      <c r="J139" s="196"/>
      <c r="K139" s="196"/>
      <c r="L139" s="201"/>
      <c r="M139" s="202"/>
      <c r="N139" s="203"/>
      <c r="O139" s="203"/>
      <c r="P139" s="203"/>
      <c r="Q139" s="203"/>
      <c r="R139" s="203"/>
      <c r="S139" s="203"/>
      <c r="T139" s="204"/>
      <c r="AT139" s="205" t="s">
        <v>131</v>
      </c>
      <c r="AU139" s="205" t="s">
        <v>84</v>
      </c>
      <c r="AV139" s="13" t="s">
        <v>84</v>
      </c>
      <c r="AW139" s="13" t="s">
        <v>36</v>
      </c>
      <c r="AX139" s="13" t="s">
        <v>74</v>
      </c>
      <c r="AY139" s="205" t="s">
        <v>121</v>
      </c>
    </row>
    <row r="140" spans="1:65" s="13" customFormat="1" ht="11.25">
      <c r="B140" s="195"/>
      <c r="C140" s="196"/>
      <c r="D140" s="190" t="s">
        <v>131</v>
      </c>
      <c r="E140" s="197" t="s">
        <v>21</v>
      </c>
      <c r="F140" s="198" t="s">
        <v>184</v>
      </c>
      <c r="G140" s="196"/>
      <c r="H140" s="199">
        <v>6</v>
      </c>
      <c r="I140" s="200"/>
      <c r="J140" s="196"/>
      <c r="K140" s="196"/>
      <c r="L140" s="201"/>
      <c r="M140" s="202"/>
      <c r="N140" s="203"/>
      <c r="O140" s="203"/>
      <c r="P140" s="203"/>
      <c r="Q140" s="203"/>
      <c r="R140" s="203"/>
      <c r="S140" s="203"/>
      <c r="T140" s="204"/>
      <c r="AT140" s="205" t="s">
        <v>131</v>
      </c>
      <c r="AU140" s="205" t="s">
        <v>84</v>
      </c>
      <c r="AV140" s="13" t="s">
        <v>84</v>
      </c>
      <c r="AW140" s="13" t="s">
        <v>36</v>
      </c>
      <c r="AX140" s="13" t="s">
        <v>74</v>
      </c>
      <c r="AY140" s="205" t="s">
        <v>121</v>
      </c>
    </row>
    <row r="141" spans="1:65" s="13" customFormat="1" ht="11.25">
      <c r="B141" s="195"/>
      <c r="C141" s="196"/>
      <c r="D141" s="190" t="s">
        <v>131</v>
      </c>
      <c r="E141" s="197" t="s">
        <v>21</v>
      </c>
      <c r="F141" s="198" t="s">
        <v>185</v>
      </c>
      <c r="G141" s="196"/>
      <c r="H141" s="199">
        <v>6.9</v>
      </c>
      <c r="I141" s="200"/>
      <c r="J141" s="196"/>
      <c r="K141" s="196"/>
      <c r="L141" s="201"/>
      <c r="M141" s="202"/>
      <c r="N141" s="203"/>
      <c r="O141" s="203"/>
      <c r="P141" s="203"/>
      <c r="Q141" s="203"/>
      <c r="R141" s="203"/>
      <c r="S141" s="203"/>
      <c r="T141" s="204"/>
      <c r="AT141" s="205" t="s">
        <v>131</v>
      </c>
      <c r="AU141" s="205" t="s">
        <v>84</v>
      </c>
      <c r="AV141" s="13" t="s">
        <v>84</v>
      </c>
      <c r="AW141" s="13" t="s">
        <v>36</v>
      </c>
      <c r="AX141" s="13" t="s">
        <v>74</v>
      </c>
      <c r="AY141" s="205" t="s">
        <v>121</v>
      </c>
    </row>
    <row r="142" spans="1:65" s="13" customFormat="1" ht="11.25">
      <c r="B142" s="195"/>
      <c r="C142" s="196"/>
      <c r="D142" s="190" t="s">
        <v>131</v>
      </c>
      <c r="E142" s="197" t="s">
        <v>21</v>
      </c>
      <c r="F142" s="198" t="s">
        <v>186</v>
      </c>
      <c r="G142" s="196"/>
      <c r="H142" s="199">
        <v>6.9</v>
      </c>
      <c r="I142" s="200"/>
      <c r="J142" s="196"/>
      <c r="K142" s="196"/>
      <c r="L142" s="201"/>
      <c r="M142" s="202"/>
      <c r="N142" s="203"/>
      <c r="O142" s="203"/>
      <c r="P142" s="203"/>
      <c r="Q142" s="203"/>
      <c r="R142" s="203"/>
      <c r="S142" s="203"/>
      <c r="T142" s="204"/>
      <c r="AT142" s="205" t="s">
        <v>131</v>
      </c>
      <c r="AU142" s="205" t="s">
        <v>84</v>
      </c>
      <c r="AV142" s="13" t="s">
        <v>84</v>
      </c>
      <c r="AW142" s="13" t="s">
        <v>36</v>
      </c>
      <c r="AX142" s="13" t="s">
        <v>74</v>
      </c>
      <c r="AY142" s="205" t="s">
        <v>121</v>
      </c>
    </row>
    <row r="143" spans="1:65" s="14" customFormat="1" ht="11.25">
      <c r="B143" s="206"/>
      <c r="C143" s="207"/>
      <c r="D143" s="190" t="s">
        <v>131</v>
      </c>
      <c r="E143" s="208" t="s">
        <v>21</v>
      </c>
      <c r="F143" s="209" t="s">
        <v>133</v>
      </c>
      <c r="G143" s="207"/>
      <c r="H143" s="210">
        <v>555.81000000000006</v>
      </c>
      <c r="I143" s="211"/>
      <c r="J143" s="207"/>
      <c r="K143" s="207"/>
      <c r="L143" s="212"/>
      <c r="M143" s="213"/>
      <c r="N143" s="214"/>
      <c r="O143" s="214"/>
      <c r="P143" s="214"/>
      <c r="Q143" s="214"/>
      <c r="R143" s="214"/>
      <c r="S143" s="214"/>
      <c r="T143" s="215"/>
      <c r="AT143" s="216" t="s">
        <v>131</v>
      </c>
      <c r="AU143" s="216" t="s">
        <v>84</v>
      </c>
      <c r="AV143" s="14" t="s">
        <v>128</v>
      </c>
      <c r="AW143" s="14" t="s">
        <v>36</v>
      </c>
      <c r="AX143" s="14" t="s">
        <v>79</v>
      </c>
      <c r="AY143" s="216" t="s">
        <v>121</v>
      </c>
    </row>
    <row r="144" spans="1:65" s="2" customFormat="1" ht="16.5" customHeight="1">
      <c r="A144" s="37"/>
      <c r="B144" s="38"/>
      <c r="C144" s="177" t="s">
        <v>128</v>
      </c>
      <c r="D144" s="177" t="s">
        <v>124</v>
      </c>
      <c r="E144" s="178" t="s">
        <v>187</v>
      </c>
      <c r="F144" s="179" t="s">
        <v>188</v>
      </c>
      <c r="G144" s="180" t="s">
        <v>189</v>
      </c>
      <c r="H144" s="181">
        <v>75</v>
      </c>
      <c r="I144" s="182"/>
      <c r="J144" s="183">
        <f>ROUND(I144*H144,2)</f>
        <v>0</v>
      </c>
      <c r="K144" s="179" t="s">
        <v>141</v>
      </c>
      <c r="L144" s="42"/>
      <c r="M144" s="184" t="s">
        <v>21</v>
      </c>
      <c r="N144" s="185" t="s">
        <v>45</v>
      </c>
      <c r="O144" s="67"/>
      <c r="P144" s="186">
        <f>O144*H144</f>
        <v>0</v>
      </c>
      <c r="Q144" s="186">
        <v>1.7639999999999999E-2</v>
      </c>
      <c r="R144" s="186">
        <f>Q144*H144</f>
        <v>1.323</v>
      </c>
      <c r="S144" s="186">
        <v>0.02</v>
      </c>
      <c r="T144" s="187">
        <f>S144*H144</f>
        <v>1.5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88" t="s">
        <v>128</v>
      </c>
      <c r="AT144" s="188" t="s">
        <v>124</v>
      </c>
      <c r="AU144" s="188" t="s">
        <v>84</v>
      </c>
      <c r="AY144" s="19" t="s">
        <v>121</v>
      </c>
      <c r="BE144" s="189">
        <f>IF(N144="základní",J144,0)</f>
        <v>0</v>
      </c>
      <c r="BF144" s="189">
        <f>IF(N144="snížená",J144,0)</f>
        <v>0</v>
      </c>
      <c r="BG144" s="189">
        <f>IF(N144="zákl. přenesená",J144,0)</f>
        <v>0</v>
      </c>
      <c r="BH144" s="189">
        <f>IF(N144="sníž. přenesená",J144,0)</f>
        <v>0</v>
      </c>
      <c r="BI144" s="189">
        <f>IF(N144="nulová",J144,0)</f>
        <v>0</v>
      </c>
      <c r="BJ144" s="19" t="s">
        <v>79</v>
      </c>
      <c r="BK144" s="189">
        <f>ROUND(I144*H144,2)</f>
        <v>0</v>
      </c>
      <c r="BL144" s="19" t="s">
        <v>128</v>
      </c>
      <c r="BM144" s="188" t="s">
        <v>190</v>
      </c>
    </row>
    <row r="145" spans="1:65" s="2" customFormat="1" ht="19.5">
      <c r="A145" s="37"/>
      <c r="B145" s="38"/>
      <c r="C145" s="39"/>
      <c r="D145" s="190" t="s">
        <v>130</v>
      </c>
      <c r="E145" s="39"/>
      <c r="F145" s="191" t="s">
        <v>191</v>
      </c>
      <c r="G145" s="39"/>
      <c r="H145" s="39"/>
      <c r="I145" s="192"/>
      <c r="J145" s="39"/>
      <c r="K145" s="39"/>
      <c r="L145" s="42"/>
      <c r="M145" s="193"/>
      <c r="N145" s="194"/>
      <c r="O145" s="67"/>
      <c r="P145" s="67"/>
      <c r="Q145" s="67"/>
      <c r="R145" s="67"/>
      <c r="S145" s="67"/>
      <c r="T145" s="68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T145" s="19" t="s">
        <v>130</v>
      </c>
      <c r="AU145" s="19" t="s">
        <v>84</v>
      </c>
    </row>
    <row r="146" spans="1:65" s="2" customFormat="1" ht="11.25">
      <c r="A146" s="37"/>
      <c r="B146" s="38"/>
      <c r="C146" s="39"/>
      <c r="D146" s="217" t="s">
        <v>144</v>
      </c>
      <c r="E146" s="39"/>
      <c r="F146" s="218" t="s">
        <v>192</v>
      </c>
      <c r="G146" s="39"/>
      <c r="H146" s="39"/>
      <c r="I146" s="192"/>
      <c r="J146" s="39"/>
      <c r="K146" s="39"/>
      <c r="L146" s="42"/>
      <c r="M146" s="193"/>
      <c r="N146" s="194"/>
      <c r="O146" s="67"/>
      <c r="P146" s="67"/>
      <c r="Q146" s="67"/>
      <c r="R146" s="67"/>
      <c r="S146" s="67"/>
      <c r="T146" s="68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T146" s="19" t="s">
        <v>144</v>
      </c>
      <c r="AU146" s="19" t="s">
        <v>84</v>
      </c>
    </row>
    <row r="147" spans="1:65" s="13" customFormat="1" ht="11.25">
      <c r="B147" s="195"/>
      <c r="C147" s="196"/>
      <c r="D147" s="190" t="s">
        <v>131</v>
      </c>
      <c r="E147" s="197" t="s">
        <v>21</v>
      </c>
      <c r="F147" s="198" t="s">
        <v>193</v>
      </c>
      <c r="G147" s="196"/>
      <c r="H147" s="199">
        <v>12</v>
      </c>
      <c r="I147" s="200"/>
      <c r="J147" s="196"/>
      <c r="K147" s="196"/>
      <c r="L147" s="201"/>
      <c r="M147" s="202"/>
      <c r="N147" s="203"/>
      <c r="O147" s="203"/>
      <c r="P147" s="203"/>
      <c r="Q147" s="203"/>
      <c r="R147" s="203"/>
      <c r="S147" s="203"/>
      <c r="T147" s="204"/>
      <c r="AT147" s="205" t="s">
        <v>131</v>
      </c>
      <c r="AU147" s="205" t="s">
        <v>84</v>
      </c>
      <c r="AV147" s="13" t="s">
        <v>84</v>
      </c>
      <c r="AW147" s="13" t="s">
        <v>36</v>
      </c>
      <c r="AX147" s="13" t="s">
        <v>74</v>
      </c>
      <c r="AY147" s="205" t="s">
        <v>121</v>
      </c>
    </row>
    <row r="148" spans="1:65" s="13" customFormat="1" ht="11.25">
      <c r="B148" s="195"/>
      <c r="C148" s="196"/>
      <c r="D148" s="190" t="s">
        <v>131</v>
      </c>
      <c r="E148" s="197" t="s">
        <v>21</v>
      </c>
      <c r="F148" s="198" t="s">
        <v>194</v>
      </c>
      <c r="G148" s="196"/>
      <c r="H148" s="199">
        <v>3</v>
      </c>
      <c r="I148" s="200"/>
      <c r="J148" s="196"/>
      <c r="K148" s="196"/>
      <c r="L148" s="201"/>
      <c r="M148" s="202"/>
      <c r="N148" s="203"/>
      <c r="O148" s="203"/>
      <c r="P148" s="203"/>
      <c r="Q148" s="203"/>
      <c r="R148" s="203"/>
      <c r="S148" s="203"/>
      <c r="T148" s="204"/>
      <c r="AT148" s="205" t="s">
        <v>131</v>
      </c>
      <c r="AU148" s="205" t="s">
        <v>84</v>
      </c>
      <c r="AV148" s="13" t="s">
        <v>84</v>
      </c>
      <c r="AW148" s="13" t="s">
        <v>36</v>
      </c>
      <c r="AX148" s="13" t="s">
        <v>74</v>
      </c>
      <c r="AY148" s="205" t="s">
        <v>121</v>
      </c>
    </row>
    <row r="149" spans="1:65" s="15" customFormat="1" ht="11.25">
      <c r="B149" s="219"/>
      <c r="C149" s="220"/>
      <c r="D149" s="190" t="s">
        <v>131</v>
      </c>
      <c r="E149" s="221" t="s">
        <v>21</v>
      </c>
      <c r="F149" s="222" t="s">
        <v>195</v>
      </c>
      <c r="G149" s="220"/>
      <c r="H149" s="223">
        <v>15</v>
      </c>
      <c r="I149" s="224"/>
      <c r="J149" s="220"/>
      <c r="K149" s="220"/>
      <c r="L149" s="225"/>
      <c r="M149" s="226"/>
      <c r="N149" s="227"/>
      <c r="O149" s="227"/>
      <c r="P149" s="227"/>
      <c r="Q149" s="227"/>
      <c r="R149" s="227"/>
      <c r="S149" s="227"/>
      <c r="T149" s="228"/>
      <c r="AT149" s="229" t="s">
        <v>131</v>
      </c>
      <c r="AU149" s="229" t="s">
        <v>84</v>
      </c>
      <c r="AV149" s="15" t="s">
        <v>138</v>
      </c>
      <c r="AW149" s="15" t="s">
        <v>36</v>
      </c>
      <c r="AX149" s="15" t="s">
        <v>74</v>
      </c>
      <c r="AY149" s="229" t="s">
        <v>121</v>
      </c>
    </row>
    <row r="150" spans="1:65" s="13" customFormat="1" ht="22.5">
      <c r="B150" s="195"/>
      <c r="C150" s="196"/>
      <c r="D150" s="190" t="s">
        <v>131</v>
      </c>
      <c r="E150" s="197" t="s">
        <v>21</v>
      </c>
      <c r="F150" s="198" t="s">
        <v>196</v>
      </c>
      <c r="G150" s="196"/>
      <c r="H150" s="199">
        <v>60</v>
      </c>
      <c r="I150" s="200"/>
      <c r="J150" s="196"/>
      <c r="K150" s="196"/>
      <c r="L150" s="201"/>
      <c r="M150" s="202"/>
      <c r="N150" s="203"/>
      <c r="O150" s="203"/>
      <c r="P150" s="203"/>
      <c r="Q150" s="203"/>
      <c r="R150" s="203"/>
      <c r="S150" s="203"/>
      <c r="T150" s="204"/>
      <c r="AT150" s="205" t="s">
        <v>131</v>
      </c>
      <c r="AU150" s="205" t="s">
        <v>84</v>
      </c>
      <c r="AV150" s="13" t="s">
        <v>84</v>
      </c>
      <c r="AW150" s="13" t="s">
        <v>36</v>
      </c>
      <c r="AX150" s="13" t="s">
        <v>74</v>
      </c>
      <c r="AY150" s="205" t="s">
        <v>121</v>
      </c>
    </row>
    <row r="151" spans="1:65" s="14" customFormat="1" ht="11.25">
      <c r="B151" s="206"/>
      <c r="C151" s="207"/>
      <c r="D151" s="190" t="s">
        <v>131</v>
      </c>
      <c r="E151" s="208" t="s">
        <v>21</v>
      </c>
      <c r="F151" s="209" t="s">
        <v>133</v>
      </c>
      <c r="G151" s="207"/>
      <c r="H151" s="210">
        <v>75</v>
      </c>
      <c r="I151" s="211"/>
      <c r="J151" s="207"/>
      <c r="K151" s="207"/>
      <c r="L151" s="212"/>
      <c r="M151" s="213"/>
      <c r="N151" s="214"/>
      <c r="O151" s="214"/>
      <c r="P151" s="214"/>
      <c r="Q151" s="214"/>
      <c r="R151" s="214"/>
      <c r="S151" s="214"/>
      <c r="T151" s="215"/>
      <c r="AT151" s="216" t="s">
        <v>131</v>
      </c>
      <c r="AU151" s="216" t="s">
        <v>84</v>
      </c>
      <c r="AV151" s="14" t="s">
        <v>128</v>
      </c>
      <c r="AW151" s="14" t="s">
        <v>36</v>
      </c>
      <c r="AX151" s="14" t="s">
        <v>79</v>
      </c>
      <c r="AY151" s="216" t="s">
        <v>121</v>
      </c>
    </row>
    <row r="152" spans="1:65" s="2" customFormat="1" ht="24.2" customHeight="1">
      <c r="A152" s="37"/>
      <c r="B152" s="38"/>
      <c r="C152" s="177" t="s">
        <v>197</v>
      </c>
      <c r="D152" s="177" t="s">
        <v>124</v>
      </c>
      <c r="E152" s="178" t="s">
        <v>198</v>
      </c>
      <c r="F152" s="179" t="s">
        <v>199</v>
      </c>
      <c r="G152" s="180" t="s">
        <v>189</v>
      </c>
      <c r="H152" s="181">
        <v>60</v>
      </c>
      <c r="I152" s="182"/>
      <c r="J152" s="183">
        <f>ROUND(I152*H152,2)</f>
        <v>0</v>
      </c>
      <c r="K152" s="179" t="s">
        <v>141</v>
      </c>
      <c r="L152" s="42"/>
      <c r="M152" s="184" t="s">
        <v>21</v>
      </c>
      <c r="N152" s="185" t="s">
        <v>45</v>
      </c>
      <c r="O152" s="67"/>
      <c r="P152" s="186">
        <f>O152*H152</f>
        <v>0</v>
      </c>
      <c r="Q152" s="186">
        <v>2.2000000000000001E-4</v>
      </c>
      <c r="R152" s="186">
        <f>Q152*H152</f>
        <v>1.32E-2</v>
      </c>
      <c r="S152" s="186">
        <v>2E-3</v>
      </c>
      <c r="T152" s="187">
        <f>S152*H152</f>
        <v>0.12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88" t="s">
        <v>128</v>
      </c>
      <c r="AT152" s="188" t="s">
        <v>124</v>
      </c>
      <c r="AU152" s="188" t="s">
        <v>84</v>
      </c>
      <c r="AY152" s="19" t="s">
        <v>121</v>
      </c>
      <c r="BE152" s="189">
        <f>IF(N152="základní",J152,0)</f>
        <v>0</v>
      </c>
      <c r="BF152" s="189">
        <f>IF(N152="snížená",J152,0)</f>
        <v>0</v>
      </c>
      <c r="BG152" s="189">
        <f>IF(N152="zákl. přenesená",J152,0)</f>
        <v>0</v>
      </c>
      <c r="BH152" s="189">
        <f>IF(N152="sníž. přenesená",J152,0)</f>
        <v>0</v>
      </c>
      <c r="BI152" s="189">
        <f>IF(N152="nulová",J152,0)</f>
        <v>0</v>
      </c>
      <c r="BJ152" s="19" t="s">
        <v>79</v>
      </c>
      <c r="BK152" s="189">
        <f>ROUND(I152*H152,2)</f>
        <v>0</v>
      </c>
      <c r="BL152" s="19" t="s">
        <v>128</v>
      </c>
      <c r="BM152" s="188" t="s">
        <v>200</v>
      </c>
    </row>
    <row r="153" spans="1:65" s="2" customFormat="1" ht="29.25">
      <c r="A153" s="37"/>
      <c r="B153" s="38"/>
      <c r="C153" s="39"/>
      <c r="D153" s="190" t="s">
        <v>130</v>
      </c>
      <c r="E153" s="39"/>
      <c r="F153" s="191" t="s">
        <v>201</v>
      </c>
      <c r="G153" s="39"/>
      <c r="H153" s="39"/>
      <c r="I153" s="192"/>
      <c r="J153" s="39"/>
      <c r="K153" s="39"/>
      <c r="L153" s="42"/>
      <c r="M153" s="193"/>
      <c r="N153" s="194"/>
      <c r="O153" s="67"/>
      <c r="P153" s="67"/>
      <c r="Q153" s="67"/>
      <c r="R153" s="67"/>
      <c r="S153" s="67"/>
      <c r="T153" s="68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T153" s="19" t="s">
        <v>130</v>
      </c>
      <c r="AU153" s="19" t="s">
        <v>84</v>
      </c>
    </row>
    <row r="154" spans="1:65" s="2" customFormat="1" ht="11.25">
      <c r="A154" s="37"/>
      <c r="B154" s="38"/>
      <c r="C154" s="39"/>
      <c r="D154" s="217" t="s">
        <v>144</v>
      </c>
      <c r="E154" s="39"/>
      <c r="F154" s="218" t="s">
        <v>202</v>
      </c>
      <c r="G154" s="39"/>
      <c r="H154" s="39"/>
      <c r="I154" s="192"/>
      <c r="J154" s="39"/>
      <c r="K154" s="39"/>
      <c r="L154" s="42"/>
      <c r="M154" s="193"/>
      <c r="N154" s="194"/>
      <c r="O154" s="67"/>
      <c r="P154" s="67"/>
      <c r="Q154" s="67"/>
      <c r="R154" s="67"/>
      <c r="S154" s="67"/>
      <c r="T154" s="68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T154" s="19" t="s">
        <v>144</v>
      </c>
      <c r="AU154" s="19" t="s">
        <v>84</v>
      </c>
    </row>
    <row r="155" spans="1:65" s="13" customFormat="1" ht="22.5">
      <c r="B155" s="195"/>
      <c r="C155" s="196"/>
      <c r="D155" s="190" t="s">
        <v>131</v>
      </c>
      <c r="E155" s="197" t="s">
        <v>21</v>
      </c>
      <c r="F155" s="198" t="s">
        <v>203</v>
      </c>
      <c r="G155" s="196"/>
      <c r="H155" s="199">
        <v>60</v>
      </c>
      <c r="I155" s="200"/>
      <c r="J155" s="196"/>
      <c r="K155" s="196"/>
      <c r="L155" s="201"/>
      <c r="M155" s="202"/>
      <c r="N155" s="203"/>
      <c r="O155" s="203"/>
      <c r="P155" s="203"/>
      <c r="Q155" s="203"/>
      <c r="R155" s="203"/>
      <c r="S155" s="203"/>
      <c r="T155" s="204"/>
      <c r="AT155" s="205" t="s">
        <v>131</v>
      </c>
      <c r="AU155" s="205" t="s">
        <v>84</v>
      </c>
      <c r="AV155" s="13" t="s">
        <v>84</v>
      </c>
      <c r="AW155" s="13" t="s">
        <v>36</v>
      </c>
      <c r="AX155" s="13" t="s">
        <v>79</v>
      </c>
      <c r="AY155" s="205" t="s">
        <v>121</v>
      </c>
    </row>
    <row r="156" spans="1:65" s="2" customFormat="1" ht="55.5" customHeight="1">
      <c r="A156" s="37"/>
      <c r="B156" s="38"/>
      <c r="C156" s="177" t="s">
        <v>122</v>
      </c>
      <c r="D156" s="177" t="s">
        <v>124</v>
      </c>
      <c r="E156" s="178" t="s">
        <v>204</v>
      </c>
      <c r="F156" s="179" t="s">
        <v>205</v>
      </c>
      <c r="G156" s="180" t="s">
        <v>206</v>
      </c>
      <c r="H156" s="181">
        <v>1</v>
      </c>
      <c r="I156" s="182"/>
      <c r="J156" s="183">
        <f>ROUND(I156*H156,2)</f>
        <v>0</v>
      </c>
      <c r="K156" s="179" t="s">
        <v>21</v>
      </c>
      <c r="L156" s="42"/>
      <c r="M156" s="184" t="s">
        <v>21</v>
      </c>
      <c r="N156" s="185" t="s">
        <v>45</v>
      </c>
      <c r="O156" s="67"/>
      <c r="P156" s="186">
        <f>O156*H156</f>
        <v>0</v>
      </c>
      <c r="Q156" s="186">
        <v>4.5999999999999999E-2</v>
      </c>
      <c r="R156" s="186">
        <f>Q156*H156</f>
        <v>4.5999999999999999E-2</v>
      </c>
      <c r="S156" s="186">
        <v>0.42</v>
      </c>
      <c r="T156" s="187">
        <f>S156*H156</f>
        <v>0.42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88" t="s">
        <v>128</v>
      </c>
      <c r="AT156" s="188" t="s">
        <v>124</v>
      </c>
      <c r="AU156" s="188" t="s">
        <v>84</v>
      </c>
      <c r="AY156" s="19" t="s">
        <v>121</v>
      </c>
      <c r="BE156" s="189">
        <f>IF(N156="základní",J156,0)</f>
        <v>0</v>
      </c>
      <c r="BF156" s="189">
        <f>IF(N156="snížená",J156,0)</f>
        <v>0</v>
      </c>
      <c r="BG156" s="189">
        <f>IF(N156="zákl. přenesená",J156,0)</f>
        <v>0</v>
      </c>
      <c r="BH156" s="189">
        <f>IF(N156="sníž. přenesená",J156,0)</f>
        <v>0</v>
      </c>
      <c r="BI156" s="189">
        <f>IF(N156="nulová",J156,0)</f>
        <v>0</v>
      </c>
      <c r="BJ156" s="19" t="s">
        <v>79</v>
      </c>
      <c r="BK156" s="189">
        <f>ROUND(I156*H156,2)</f>
        <v>0</v>
      </c>
      <c r="BL156" s="19" t="s">
        <v>128</v>
      </c>
      <c r="BM156" s="188" t="s">
        <v>207</v>
      </c>
    </row>
    <row r="157" spans="1:65" s="2" customFormat="1" ht="39">
      <c r="A157" s="37"/>
      <c r="B157" s="38"/>
      <c r="C157" s="39"/>
      <c r="D157" s="190" t="s">
        <v>130</v>
      </c>
      <c r="E157" s="39"/>
      <c r="F157" s="191" t="s">
        <v>208</v>
      </c>
      <c r="G157" s="39"/>
      <c r="H157" s="39"/>
      <c r="I157" s="192"/>
      <c r="J157" s="39"/>
      <c r="K157" s="39"/>
      <c r="L157" s="42"/>
      <c r="M157" s="193"/>
      <c r="N157" s="194"/>
      <c r="O157" s="67"/>
      <c r="P157" s="67"/>
      <c r="Q157" s="67"/>
      <c r="R157" s="67"/>
      <c r="S157" s="67"/>
      <c r="T157" s="68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T157" s="19" t="s">
        <v>130</v>
      </c>
      <c r="AU157" s="19" t="s">
        <v>84</v>
      </c>
    </row>
    <row r="158" spans="1:65" s="2" customFormat="1" ht="24.2" customHeight="1">
      <c r="A158" s="37"/>
      <c r="B158" s="38"/>
      <c r="C158" s="177" t="s">
        <v>209</v>
      </c>
      <c r="D158" s="177" t="s">
        <v>124</v>
      </c>
      <c r="E158" s="178" t="s">
        <v>210</v>
      </c>
      <c r="F158" s="179" t="s">
        <v>211</v>
      </c>
      <c r="G158" s="180" t="s">
        <v>127</v>
      </c>
      <c r="H158" s="181">
        <v>1113.6199999999999</v>
      </c>
      <c r="I158" s="182"/>
      <c r="J158" s="183">
        <f>ROUND(I158*H158,2)</f>
        <v>0</v>
      </c>
      <c r="K158" s="179" t="s">
        <v>141</v>
      </c>
      <c r="L158" s="42"/>
      <c r="M158" s="184" t="s">
        <v>21</v>
      </c>
      <c r="N158" s="185" t="s">
        <v>45</v>
      </c>
      <c r="O158" s="67"/>
      <c r="P158" s="186">
        <f>O158*H158</f>
        <v>0</v>
      </c>
      <c r="Q158" s="186">
        <v>0</v>
      </c>
      <c r="R158" s="186">
        <f>Q158*H158</f>
        <v>0</v>
      </c>
      <c r="S158" s="186">
        <v>0</v>
      </c>
      <c r="T158" s="187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88" t="s">
        <v>128</v>
      </c>
      <c r="AT158" s="188" t="s">
        <v>124</v>
      </c>
      <c r="AU158" s="188" t="s">
        <v>84</v>
      </c>
      <c r="AY158" s="19" t="s">
        <v>121</v>
      </c>
      <c r="BE158" s="189">
        <f>IF(N158="základní",J158,0)</f>
        <v>0</v>
      </c>
      <c r="BF158" s="189">
        <f>IF(N158="snížená",J158,0)</f>
        <v>0</v>
      </c>
      <c r="BG158" s="189">
        <f>IF(N158="zákl. přenesená",J158,0)</f>
        <v>0</v>
      </c>
      <c r="BH158" s="189">
        <f>IF(N158="sníž. přenesená",J158,0)</f>
        <v>0</v>
      </c>
      <c r="BI158" s="189">
        <f>IF(N158="nulová",J158,0)</f>
        <v>0</v>
      </c>
      <c r="BJ158" s="19" t="s">
        <v>79</v>
      </c>
      <c r="BK158" s="189">
        <f>ROUND(I158*H158,2)</f>
        <v>0</v>
      </c>
      <c r="BL158" s="19" t="s">
        <v>128</v>
      </c>
      <c r="BM158" s="188" t="s">
        <v>212</v>
      </c>
    </row>
    <row r="159" spans="1:65" s="2" customFormat="1" ht="39">
      <c r="A159" s="37"/>
      <c r="B159" s="38"/>
      <c r="C159" s="39"/>
      <c r="D159" s="190" t="s">
        <v>130</v>
      </c>
      <c r="E159" s="39"/>
      <c r="F159" s="191" t="s">
        <v>213</v>
      </c>
      <c r="G159" s="39"/>
      <c r="H159" s="39"/>
      <c r="I159" s="192"/>
      <c r="J159" s="39"/>
      <c r="K159" s="39"/>
      <c r="L159" s="42"/>
      <c r="M159" s="193"/>
      <c r="N159" s="194"/>
      <c r="O159" s="67"/>
      <c r="P159" s="67"/>
      <c r="Q159" s="67"/>
      <c r="R159" s="67"/>
      <c r="S159" s="67"/>
      <c r="T159" s="68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T159" s="19" t="s">
        <v>130</v>
      </c>
      <c r="AU159" s="19" t="s">
        <v>84</v>
      </c>
    </row>
    <row r="160" spans="1:65" s="2" customFormat="1" ht="11.25">
      <c r="A160" s="37"/>
      <c r="B160" s="38"/>
      <c r="C160" s="39"/>
      <c r="D160" s="217" t="s">
        <v>144</v>
      </c>
      <c r="E160" s="39"/>
      <c r="F160" s="218" t="s">
        <v>214</v>
      </c>
      <c r="G160" s="39"/>
      <c r="H160" s="39"/>
      <c r="I160" s="192"/>
      <c r="J160" s="39"/>
      <c r="K160" s="39"/>
      <c r="L160" s="42"/>
      <c r="M160" s="193"/>
      <c r="N160" s="194"/>
      <c r="O160" s="67"/>
      <c r="P160" s="67"/>
      <c r="Q160" s="67"/>
      <c r="R160" s="67"/>
      <c r="S160" s="67"/>
      <c r="T160" s="68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T160" s="19" t="s">
        <v>144</v>
      </c>
      <c r="AU160" s="19" t="s">
        <v>84</v>
      </c>
    </row>
    <row r="161" spans="2:51" s="13" customFormat="1" ht="11.25">
      <c r="B161" s="195"/>
      <c r="C161" s="196"/>
      <c r="D161" s="190" t="s">
        <v>131</v>
      </c>
      <c r="E161" s="197" t="s">
        <v>21</v>
      </c>
      <c r="F161" s="198" t="s">
        <v>146</v>
      </c>
      <c r="G161" s="196"/>
      <c r="H161" s="199">
        <v>148.4</v>
      </c>
      <c r="I161" s="200"/>
      <c r="J161" s="196"/>
      <c r="K161" s="196"/>
      <c r="L161" s="201"/>
      <c r="M161" s="202"/>
      <c r="N161" s="203"/>
      <c r="O161" s="203"/>
      <c r="P161" s="203"/>
      <c r="Q161" s="203"/>
      <c r="R161" s="203"/>
      <c r="S161" s="203"/>
      <c r="T161" s="204"/>
      <c r="AT161" s="205" t="s">
        <v>131</v>
      </c>
      <c r="AU161" s="205" t="s">
        <v>84</v>
      </c>
      <c r="AV161" s="13" t="s">
        <v>84</v>
      </c>
      <c r="AW161" s="13" t="s">
        <v>36</v>
      </c>
      <c r="AX161" s="13" t="s">
        <v>74</v>
      </c>
      <c r="AY161" s="205" t="s">
        <v>121</v>
      </c>
    </row>
    <row r="162" spans="2:51" s="13" customFormat="1" ht="11.25">
      <c r="B162" s="195"/>
      <c r="C162" s="196"/>
      <c r="D162" s="190" t="s">
        <v>131</v>
      </c>
      <c r="E162" s="197" t="s">
        <v>21</v>
      </c>
      <c r="F162" s="198" t="s">
        <v>147</v>
      </c>
      <c r="G162" s="196"/>
      <c r="H162" s="199">
        <v>10.6</v>
      </c>
      <c r="I162" s="200"/>
      <c r="J162" s="196"/>
      <c r="K162" s="196"/>
      <c r="L162" s="201"/>
      <c r="M162" s="202"/>
      <c r="N162" s="203"/>
      <c r="O162" s="203"/>
      <c r="P162" s="203"/>
      <c r="Q162" s="203"/>
      <c r="R162" s="203"/>
      <c r="S162" s="203"/>
      <c r="T162" s="204"/>
      <c r="AT162" s="205" t="s">
        <v>131</v>
      </c>
      <c r="AU162" s="205" t="s">
        <v>84</v>
      </c>
      <c r="AV162" s="13" t="s">
        <v>84</v>
      </c>
      <c r="AW162" s="13" t="s">
        <v>36</v>
      </c>
      <c r="AX162" s="13" t="s">
        <v>74</v>
      </c>
      <c r="AY162" s="205" t="s">
        <v>121</v>
      </c>
    </row>
    <row r="163" spans="2:51" s="13" customFormat="1" ht="11.25">
      <c r="B163" s="195"/>
      <c r="C163" s="196"/>
      <c r="D163" s="190" t="s">
        <v>131</v>
      </c>
      <c r="E163" s="197" t="s">
        <v>21</v>
      </c>
      <c r="F163" s="198" t="s">
        <v>148</v>
      </c>
      <c r="G163" s="196"/>
      <c r="H163" s="199">
        <v>9.5</v>
      </c>
      <c r="I163" s="200"/>
      <c r="J163" s="196"/>
      <c r="K163" s="196"/>
      <c r="L163" s="201"/>
      <c r="M163" s="202"/>
      <c r="N163" s="203"/>
      <c r="O163" s="203"/>
      <c r="P163" s="203"/>
      <c r="Q163" s="203"/>
      <c r="R163" s="203"/>
      <c r="S163" s="203"/>
      <c r="T163" s="204"/>
      <c r="AT163" s="205" t="s">
        <v>131</v>
      </c>
      <c r="AU163" s="205" t="s">
        <v>84</v>
      </c>
      <c r="AV163" s="13" t="s">
        <v>84</v>
      </c>
      <c r="AW163" s="13" t="s">
        <v>36</v>
      </c>
      <c r="AX163" s="13" t="s">
        <v>74</v>
      </c>
      <c r="AY163" s="205" t="s">
        <v>121</v>
      </c>
    </row>
    <row r="164" spans="2:51" s="13" customFormat="1" ht="11.25">
      <c r="B164" s="195"/>
      <c r="C164" s="196"/>
      <c r="D164" s="190" t="s">
        <v>131</v>
      </c>
      <c r="E164" s="197" t="s">
        <v>21</v>
      </c>
      <c r="F164" s="198" t="s">
        <v>149</v>
      </c>
      <c r="G164" s="196"/>
      <c r="H164" s="199">
        <v>9.9</v>
      </c>
      <c r="I164" s="200"/>
      <c r="J164" s="196"/>
      <c r="K164" s="196"/>
      <c r="L164" s="201"/>
      <c r="M164" s="202"/>
      <c r="N164" s="203"/>
      <c r="O164" s="203"/>
      <c r="P164" s="203"/>
      <c r="Q164" s="203"/>
      <c r="R164" s="203"/>
      <c r="S164" s="203"/>
      <c r="T164" s="204"/>
      <c r="AT164" s="205" t="s">
        <v>131</v>
      </c>
      <c r="AU164" s="205" t="s">
        <v>84</v>
      </c>
      <c r="AV164" s="13" t="s">
        <v>84</v>
      </c>
      <c r="AW164" s="13" t="s">
        <v>36</v>
      </c>
      <c r="AX164" s="13" t="s">
        <v>74</v>
      </c>
      <c r="AY164" s="205" t="s">
        <v>121</v>
      </c>
    </row>
    <row r="165" spans="2:51" s="13" customFormat="1" ht="11.25">
      <c r="B165" s="195"/>
      <c r="C165" s="196"/>
      <c r="D165" s="190" t="s">
        <v>131</v>
      </c>
      <c r="E165" s="197" t="s">
        <v>21</v>
      </c>
      <c r="F165" s="198" t="s">
        <v>150</v>
      </c>
      <c r="G165" s="196"/>
      <c r="H165" s="199">
        <v>9.5</v>
      </c>
      <c r="I165" s="200"/>
      <c r="J165" s="196"/>
      <c r="K165" s="196"/>
      <c r="L165" s="201"/>
      <c r="M165" s="202"/>
      <c r="N165" s="203"/>
      <c r="O165" s="203"/>
      <c r="P165" s="203"/>
      <c r="Q165" s="203"/>
      <c r="R165" s="203"/>
      <c r="S165" s="203"/>
      <c r="T165" s="204"/>
      <c r="AT165" s="205" t="s">
        <v>131</v>
      </c>
      <c r="AU165" s="205" t="s">
        <v>84</v>
      </c>
      <c r="AV165" s="13" t="s">
        <v>84</v>
      </c>
      <c r="AW165" s="13" t="s">
        <v>36</v>
      </c>
      <c r="AX165" s="13" t="s">
        <v>74</v>
      </c>
      <c r="AY165" s="205" t="s">
        <v>121</v>
      </c>
    </row>
    <row r="166" spans="2:51" s="13" customFormat="1" ht="11.25">
      <c r="B166" s="195"/>
      <c r="C166" s="196"/>
      <c r="D166" s="190" t="s">
        <v>131</v>
      </c>
      <c r="E166" s="197" t="s">
        <v>21</v>
      </c>
      <c r="F166" s="198" t="s">
        <v>151</v>
      </c>
      <c r="G166" s="196"/>
      <c r="H166" s="199">
        <v>9.9</v>
      </c>
      <c r="I166" s="200"/>
      <c r="J166" s="196"/>
      <c r="K166" s="196"/>
      <c r="L166" s="201"/>
      <c r="M166" s="202"/>
      <c r="N166" s="203"/>
      <c r="O166" s="203"/>
      <c r="P166" s="203"/>
      <c r="Q166" s="203"/>
      <c r="R166" s="203"/>
      <c r="S166" s="203"/>
      <c r="T166" s="204"/>
      <c r="AT166" s="205" t="s">
        <v>131</v>
      </c>
      <c r="AU166" s="205" t="s">
        <v>84</v>
      </c>
      <c r="AV166" s="13" t="s">
        <v>84</v>
      </c>
      <c r="AW166" s="13" t="s">
        <v>36</v>
      </c>
      <c r="AX166" s="13" t="s">
        <v>74</v>
      </c>
      <c r="AY166" s="205" t="s">
        <v>121</v>
      </c>
    </row>
    <row r="167" spans="2:51" s="13" customFormat="1" ht="11.25">
      <c r="B167" s="195"/>
      <c r="C167" s="196"/>
      <c r="D167" s="190" t="s">
        <v>131</v>
      </c>
      <c r="E167" s="197" t="s">
        <v>21</v>
      </c>
      <c r="F167" s="198" t="s">
        <v>152</v>
      </c>
      <c r="G167" s="196"/>
      <c r="H167" s="199">
        <v>15.2</v>
      </c>
      <c r="I167" s="200"/>
      <c r="J167" s="196"/>
      <c r="K167" s="196"/>
      <c r="L167" s="201"/>
      <c r="M167" s="202"/>
      <c r="N167" s="203"/>
      <c r="O167" s="203"/>
      <c r="P167" s="203"/>
      <c r="Q167" s="203"/>
      <c r="R167" s="203"/>
      <c r="S167" s="203"/>
      <c r="T167" s="204"/>
      <c r="AT167" s="205" t="s">
        <v>131</v>
      </c>
      <c r="AU167" s="205" t="s">
        <v>84</v>
      </c>
      <c r="AV167" s="13" t="s">
        <v>84</v>
      </c>
      <c r="AW167" s="13" t="s">
        <v>36</v>
      </c>
      <c r="AX167" s="13" t="s">
        <v>74</v>
      </c>
      <c r="AY167" s="205" t="s">
        <v>121</v>
      </c>
    </row>
    <row r="168" spans="2:51" s="13" customFormat="1" ht="11.25">
      <c r="B168" s="195"/>
      <c r="C168" s="196"/>
      <c r="D168" s="190" t="s">
        <v>131</v>
      </c>
      <c r="E168" s="197" t="s">
        <v>21</v>
      </c>
      <c r="F168" s="198" t="s">
        <v>153</v>
      </c>
      <c r="G168" s="196"/>
      <c r="H168" s="199">
        <v>9.8000000000000007</v>
      </c>
      <c r="I168" s="200"/>
      <c r="J168" s="196"/>
      <c r="K168" s="196"/>
      <c r="L168" s="201"/>
      <c r="M168" s="202"/>
      <c r="N168" s="203"/>
      <c r="O168" s="203"/>
      <c r="P168" s="203"/>
      <c r="Q168" s="203"/>
      <c r="R168" s="203"/>
      <c r="S168" s="203"/>
      <c r="T168" s="204"/>
      <c r="AT168" s="205" t="s">
        <v>131</v>
      </c>
      <c r="AU168" s="205" t="s">
        <v>84</v>
      </c>
      <c r="AV168" s="13" t="s">
        <v>84</v>
      </c>
      <c r="AW168" s="13" t="s">
        <v>36</v>
      </c>
      <c r="AX168" s="13" t="s">
        <v>74</v>
      </c>
      <c r="AY168" s="205" t="s">
        <v>121</v>
      </c>
    </row>
    <row r="169" spans="2:51" s="13" customFormat="1" ht="11.25">
      <c r="B169" s="195"/>
      <c r="C169" s="196"/>
      <c r="D169" s="190" t="s">
        <v>131</v>
      </c>
      <c r="E169" s="197" t="s">
        <v>21</v>
      </c>
      <c r="F169" s="198" t="s">
        <v>154</v>
      </c>
      <c r="G169" s="196"/>
      <c r="H169" s="199">
        <v>9.8000000000000007</v>
      </c>
      <c r="I169" s="200"/>
      <c r="J169" s="196"/>
      <c r="K169" s="196"/>
      <c r="L169" s="201"/>
      <c r="M169" s="202"/>
      <c r="N169" s="203"/>
      <c r="O169" s="203"/>
      <c r="P169" s="203"/>
      <c r="Q169" s="203"/>
      <c r="R169" s="203"/>
      <c r="S169" s="203"/>
      <c r="T169" s="204"/>
      <c r="AT169" s="205" t="s">
        <v>131</v>
      </c>
      <c r="AU169" s="205" t="s">
        <v>84</v>
      </c>
      <c r="AV169" s="13" t="s">
        <v>84</v>
      </c>
      <c r="AW169" s="13" t="s">
        <v>36</v>
      </c>
      <c r="AX169" s="13" t="s">
        <v>74</v>
      </c>
      <c r="AY169" s="205" t="s">
        <v>121</v>
      </c>
    </row>
    <row r="170" spans="2:51" s="13" customFormat="1" ht="11.25">
      <c r="B170" s="195"/>
      <c r="C170" s="196"/>
      <c r="D170" s="190" t="s">
        <v>131</v>
      </c>
      <c r="E170" s="197" t="s">
        <v>21</v>
      </c>
      <c r="F170" s="198" t="s">
        <v>155</v>
      </c>
      <c r="G170" s="196"/>
      <c r="H170" s="199">
        <v>33.6</v>
      </c>
      <c r="I170" s="200"/>
      <c r="J170" s="196"/>
      <c r="K170" s="196"/>
      <c r="L170" s="201"/>
      <c r="M170" s="202"/>
      <c r="N170" s="203"/>
      <c r="O170" s="203"/>
      <c r="P170" s="203"/>
      <c r="Q170" s="203"/>
      <c r="R170" s="203"/>
      <c r="S170" s="203"/>
      <c r="T170" s="204"/>
      <c r="AT170" s="205" t="s">
        <v>131</v>
      </c>
      <c r="AU170" s="205" t="s">
        <v>84</v>
      </c>
      <c r="AV170" s="13" t="s">
        <v>84</v>
      </c>
      <c r="AW170" s="13" t="s">
        <v>36</v>
      </c>
      <c r="AX170" s="13" t="s">
        <v>74</v>
      </c>
      <c r="AY170" s="205" t="s">
        <v>121</v>
      </c>
    </row>
    <row r="171" spans="2:51" s="13" customFormat="1" ht="11.25">
      <c r="B171" s="195"/>
      <c r="C171" s="196"/>
      <c r="D171" s="190" t="s">
        <v>131</v>
      </c>
      <c r="E171" s="197" t="s">
        <v>21</v>
      </c>
      <c r="F171" s="198" t="s">
        <v>156</v>
      </c>
      <c r="G171" s="196"/>
      <c r="H171" s="199">
        <v>8.4</v>
      </c>
      <c r="I171" s="200"/>
      <c r="J171" s="196"/>
      <c r="K171" s="196"/>
      <c r="L171" s="201"/>
      <c r="M171" s="202"/>
      <c r="N171" s="203"/>
      <c r="O171" s="203"/>
      <c r="P171" s="203"/>
      <c r="Q171" s="203"/>
      <c r="R171" s="203"/>
      <c r="S171" s="203"/>
      <c r="T171" s="204"/>
      <c r="AT171" s="205" t="s">
        <v>131</v>
      </c>
      <c r="AU171" s="205" t="s">
        <v>84</v>
      </c>
      <c r="AV171" s="13" t="s">
        <v>84</v>
      </c>
      <c r="AW171" s="13" t="s">
        <v>36</v>
      </c>
      <c r="AX171" s="13" t="s">
        <v>74</v>
      </c>
      <c r="AY171" s="205" t="s">
        <v>121</v>
      </c>
    </row>
    <row r="172" spans="2:51" s="13" customFormat="1" ht="11.25">
      <c r="B172" s="195"/>
      <c r="C172" s="196"/>
      <c r="D172" s="190" t="s">
        <v>131</v>
      </c>
      <c r="E172" s="197" t="s">
        <v>21</v>
      </c>
      <c r="F172" s="198" t="s">
        <v>157</v>
      </c>
      <c r="G172" s="196"/>
      <c r="H172" s="199">
        <v>16.8</v>
      </c>
      <c r="I172" s="200"/>
      <c r="J172" s="196"/>
      <c r="K172" s="196"/>
      <c r="L172" s="201"/>
      <c r="M172" s="202"/>
      <c r="N172" s="203"/>
      <c r="O172" s="203"/>
      <c r="P172" s="203"/>
      <c r="Q172" s="203"/>
      <c r="R172" s="203"/>
      <c r="S172" s="203"/>
      <c r="T172" s="204"/>
      <c r="AT172" s="205" t="s">
        <v>131</v>
      </c>
      <c r="AU172" s="205" t="s">
        <v>84</v>
      </c>
      <c r="AV172" s="13" t="s">
        <v>84</v>
      </c>
      <c r="AW172" s="13" t="s">
        <v>36</v>
      </c>
      <c r="AX172" s="13" t="s">
        <v>74</v>
      </c>
      <c r="AY172" s="205" t="s">
        <v>121</v>
      </c>
    </row>
    <row r="173" spans="2:51" s="13" customFormat="1" ht="11.25">
      <c r="B173" s="195"/>
      <c r="C173" s="196"/>
      <c r="D173" s="190" t="s">
        <v>131</v>
      </c>
      <c r="E173" s="197" t="s">
        <v>21</v>
      </c>
      <c r="F173" s="198" t="s">
        <v>158</v>
      </c>
      <c r="G173" s="196"/>
      <c r="H173" s="199">
        <v>6</v>
      </c>
      <c r="I173" s="200"/>
      <c r="J173" s="196"/>
      <c r="K173" s="196"/>
      <c r="L173" s="201"/>
      <c r="M173" s="202"/>
      <c r="N173" s="203"/>
      <c r="O173" s="203"/>
      <c r="P173" s="203"/>
      <c r="Q173" s="203"/>
      <c r="R173" s="203"/>
      <c r="S173" s="203"/>
      <c r="T173" s="204"/>
      <c r="AT173" s="205" t="s">
        <v>131</v>
      </c>
      <c r="AU173" s="205" t="s">
        <v>84</v>
      </c>
      <c r="AV173" s="13" t="s">
        <v>84</v>
      </c>
      <c r="AW173" s="13" t="s">
        <v>36</v>
      </c>
      <c r="AX173" s="13" t="s">
        <v>74</v>
      </c>
      <c r="AY173" s="205" t="s">
        <v>121</v>
      </c>
    </row>
    <row r="174" spans="2:51" s="13" customFormat="1" ht="11.25">
      <c r="B174" s="195"/>
      <c r="C174" s="196"/>
      <c r="D174" s="190" t="s">
        <v>131</v>
      </c>
      <c r="E174" s="197" t="s">
        <v>21</v>
      </c>
      <c r="F174" s="198" t="s">
        <v>159</v>
      </c>
      <c r="G174" s="196"/>
      <c r="H174" s="199">
        <v>6</v>
      </c>
      <c r="I174" s="200"/>
      <c r="J174" s="196"/>
      <c r="K174" s="196"/>
      <c r="L174" s="201"/>
      <c r="M174" s="202"/>
      <c r="N174" s="203"/>
      <c r="O174" s="203"/>
      <c r="P174" s="203"/>
      <c r="Q174" s="203"/>
      <c r="R174" s="203"/>
      <c r="S174" s="203"/>
      <c r="T174" s="204"/>
      <c r="AT174" s="205" t="s">
        <v>131</v>
      </c>
      <c r="AU174" s="205" t="s">
        <v>84</v>
      </c>
      <c r="AV174" s="13" t="s">
        <v>84</v>
      </c>
      <c r="AW174" s="13" t="s">
        <v>36</v>
      </c>
      <c r="AX174" s="13" t="s">
        <v>74</v>
      </c>
      <c r="AY174" s="205" t="s">
        <v>121</v>
      </c>
    </row>
    <row r="175" spans="2:51" s="13" customFormat="1" ht="11.25">
      <c r="B175" s="195"/>
      <c r="C175" s="196"/>
      <c r="D175" s="190" t="s">
        <v>131</v>
      </c>
      <c r="E175" s="197" t="s">
        <v>21</v>
      </c>
      <c r="F175" s="198" t="s">
        <v>160</v>
      </c>
      <c r="G175" s="196"/>
      <c r="H175" s="199">
        <v>22.4</v>
      </c>
      <c r="I175" s="200"/>
      <c r="J175" s="196"/>
      <c r="K175" s="196"/>
      <c r="L175" s="201"/>
      <c r="M175" s="202"/>
      <c r="N175" s="203"/>
      <c r="O175" s="203"/>
      <c r="P175" s="203"/>
      <c r="Q175" s="203"/>
      <c r="R175" s="203"/>
      <c r="S175" s="203"/>
      <c r="T175" s="204"/>
      <c r="AT175" s="205" t="s">
        <v>131</v>
      </c>
      <c r="AU175" s="205" t="s">
        <v>84</v>
      </c>
      <c r="AV175" s="13" t="s">
        <v>84</v>
      </c>
      <c r="AW175" s="13" t="s">
        <v>36</v>
      </c>
      <c r="AX175" s="13" t="s">
        <v>74</v>
      </c>
      <c r="AY175" s="205" t="s">
        <v>121</v>
      </c>
    </row>
    <row r="176" spans="2:51" s="13" customFormat="1" ht="11.25">
      <c r="B176" s="195"/>
      <c r="C176" s="196"/>
      <c r="D176" s="190" t="s">
        <v>131</v>
      </c>
      <c r="E176" s="197" t="s">
        <v>21</v>
      </c>
      <c r="F176" s="198" t="s">
        <v>161</v>
      </c>
      <c r="G176" s="196"/>
      <c r="H176" s="199">
        <v>20</v>
      </c>
      <c r="I176" s="200"/>
      <c r="J176" s="196"/>
      <c r="K176" s="196"/>
      <c r="L176" s="201"/>
      <c r="M176" s="202"/>
      <c r="N176" s="203"/>
      <c r="O176" s="203"/>
      <c r="P176" s="203"/>
      <c r="Q176" s="203"/>
      <c r="R176" s="203"/>
      <c r="S176" s="203"/>
      <c r="T176" s="204"/>
      <c r="AT176" s="205" t="s">
        <v>131</v>
      </c>
      <c r="AU176" s="205" t="s">
        <v>84</v>
      </c>
      <c r="AV176" s="13" t="s">
        <v>84</v>
      </c>
      <c r="AW176" s="13" t="s">
        <v>36</v>
      </c>
      <c r="AX176" s="13" t="s">
        <v>74</v>
      </c>
      <c r="AY176" s="205" t="s">
        <v>121</v>
      </c>
    </row>
    <row r="177" spans="2:51" s="13" customFormat="1" ht="11.25">
      <c r="B177" s="195"/>
      <c r="C177" s="196"/>
      <c r="D177" s="190" t="s">
        <v>131</v>
      </c>
      <c r="E177" s="197" t="s">
        <v>21</v>
      </c>
      <c r="F177" s="198" t="s">
        <v>162</v>
      </c>
      <c r="G177" s="196"/>
      <c r="H177" s="199">
        <v>34</v>
      </c>
      <c r="I177" s="200"/>
      <c r="J177" s="196"/>
      <c r="K177" s="196"/>
      <c r="L177" s="201"/>
      <c r="M177" s="202"/>
      <c r="N177" s="203"/>
      <c r="O177" s="203"/>
      <c r="P177" s="203"/>
      <c r="Q177" s="203"/>
      <c r="R177" s="203"/>
      <c r="S177" s="203"/>
      <c r="T177" s="204"/>
      <c r="AT177" s="205" t="s">
        <v>131</v>
      </c>
      <c r="AU177" s="205" t="s">
        <v>84</v>
      </c>
      <c r="AV177" s="13" t="s">
        <v>84</v>
      </c>
      <c r="AW177" s="13" t="s">
        <v>36</v>
      </c>
      <c r="AX177" s="13" t="s">
        <v>74</v>
      </c>
      <c r="AY177" s="205" t="s">
        <v>121</v>
      </c>
    </row>
    <row r="178" spans="2:51" s="13" customFormat="1" ht="11.25">
      <c r="B178" s="195"/>
      <c r="C178" s="196"/>
      <c r="D178" s="190" t="s">
        <v>131</v>
      </c>
      <c r="E178" s="197" t="s">
        <v>21</v>
      </c>
      <c r="F178" s="198" t="s">
        <v>163</v>
      </c>
      <c r="G178" s="196"/>
      <c r="H178" s="199">
        <v>4.0999999999999996</v>
      </c>
      <c r="I178" s="200"/>
      <c r="J178" s="196"/>
      <c r="K178" s="196"/>
      <c r="L178" s="201"/>
      <c r="M178" s="202"/>
      <c r="N178" s="203"/>
      <c r="O178" s="203"/>
      <c r="P178" s="203"/>
      <c r="Q178" s="203"/>
      <c r="R178" s="203"/>
      <c r="S178" s="203"/>
      <c r="T178" s="204"/>
      <c r="AT178" s="205" t="s">
        <v>131</v>
      </c>
      <c r="AU178" s="205" t="s">
        <v>84</v>
      </c>
      <c r="AV178" s="13" t="s">
        <v>84</v>
      </c>
      <c r="AW178" s="13" t="s">
        <v>36</v>
      </c>
      <c r="AX178" s="13" t="s">
        <v>74</v>
      </c>
      <c r="AY178" s="205" t="s">
        <v>121</v>
      </c>
    </row>
    <row r="179" spans="2:51" s="13" customFormat="1" ht="11.25">
      <c r="B179" s="195"/>
      <c r="C179" s="196"/>
      <c r="D179" s="190" t="s">
        <v>131</v>
      </c>
      <c r="E179" s="197" t="s">
        <v>21</v>
      </c>
      <c r="F179" s="198" t="s">
        <v>164</v>
      </c>
      <c r="G179" s="196"/>
      <c r="H179" s="199">
        <v>4.0999999999999996</v>
      </c>
      <c r="I179" s="200"/>
      <c r="J179" s="196"/>
      <c r="K179" s="196"/>
      <c r="L179" s="201"/>
      <c r="M179" s="202"/>
      <c r="N179" s="203"/>
      <c r="O179" s="203"/>
      <c r="P179" s="203"/>
      <c r="Q179" s="203"/>
      <c r="R179" s="203"/>
      <c r="S179" s="203"/>
      <c r="T179" s="204"/>
      <c r="AT179" s="205" t="s">
        <v>131</v>
      </c>
      <c r="AU179" s="205" t="s">
        <v>84</v>
      </c>
      <c r="AV179" s="13" t="s">
        <v>84</v>
      </c>
      <c r="AW179" s="13" t="s">
        <v>36</v>
      </c>
      <c r="AX179" s="13" t="s">
        <v>74</v>
      </c>
      <c r="AY179" s="205" t="s">
        <v>121</v>
      </c>
    </row>
    <row r="180" spans="2:51" s="13" customFormat="1" ht="11.25">
      <c r="B180" s="195"/>
      <c r="C180" s="196"/>
      <c r="D180" s="190" t="s">
        <v>131</v>
      </c>
      <c r="E180" s="197" t="s">
        <v>21</v>
      </c>
      <c r="F180" s="198" t="s">
        <v>215</v>
      </c>
      <c r="G180" s="196"/>
      <c r="H180" s="199">
        <v>8.35</v>
      </c>
      <c r="I180" s="200"/>
      <c r="J180" s="196"/>
      <c r="K180" s="196"/>
      <c r="L180" s="201"/>
      <c r="M180" s="202"/>
      <c r="N180" s="203"/>
      <c r="O180" s="203"/>
      <c r="P180" s="203"/>
      <c r="Q180" s="203"/>
      <c r="R180" s="203"/>
      <c r="S180" s="203"/>
      <c r="T180" s="204"/>
      <c r="AT180" s="205" t="s">
        <v>131</v>
      </c>
      <c r="AU180" s="205" t="s">
        <v>84</v>
      </c>
      <c r="AV180" s="13" t="s">
        <v>84</v>
      </c>
      <c r="AW180" s="13" t="s">
        <v>36</v>
      </c>
      <c r="AX180" s="13" t="s">
        <v>74</v>
      </c>
      <c r="AY180" s="205" t="s">
        <v>121</v>
      </c>
    </row>
    <row r="181" spans="2:51" s="13" customFormat="1" ht="11.25">
      <c r="B181" s="195"/>
      <c r="C181" s="196"/>
      <c r="D181" s="190" t="s">
        <v>131</v>
      </c>
      <c r="E181" s="197" t="s">
        <v>21</v>
      </c>
      <c r="F181" s="198" t="s">
        <v>216</v>
      </c>
      <c r="G181" s="196"/>
      <c r="H181" s="199">
        <v>8.35</v>
      </c>
      <c r="I181" s="200"/>
      <c r="J181" s="196"/>
      <c r="K181" s="196"/>
      <c r="L181" s="201"/>
      <c r="M181" s="202"/>
      <c r="N181" s="203"/>
      <c r="O181" s="203"/>
      <c r="P181" s="203"/>
      <c r="Q181" s="203"/>
      <c r="R181" s="203"/>
      <c r="S181" s="203"/>
      <c r="T181" s="204"/>
      <c r="AT181" s="205" t="s">
        <v>131</v>
      </c>
      <c r="AU181" s="205" t="s">
        <v>84</v>
      </c>
      <c r="AV181" s="13" t="s">
        <v>84</v>
      </c>
      <c r="AW181" s="13" t="s">
        <v>36</v>
      </c>
      <c r="AX181" s="13" t="s">
        <v>74</v>
      </c>
      <c r="AY181" s="205" t="s">
        <v>121</v>
      </c>
    </row>
    <row r="182" spans="2:51" s="13" customFormat="1" ht="11.25">
      <c r="B182" s="195"/>
      <c r="C182" s="196"/>
      <c r="D182" s="190" t="s">
        <v>131</v>
      </c>
      <c r="E182" s="197" t="s">
        <v>21</v>
      </c>
      <c r="F182" s="198" t="s">
        <v>167</v>
      </c>
      <c r="G182" s="196"/>
      <c r="H182" s="199">
        <v>21</v>
      </c>
      <c r="I182" s="200"/>
      <c r="J182" s="196"/>
      <c r="K182" s="196"/>
      <c r="L182" s="201"/>
      <c r="M182" s="202"/>
      <c r="N182" s="203"/>
      <c r="O182" s="203"/>
      <c r="P182" s="203"/>
      <c r="Q182" s="203"/>
      <c r="R182" s="203"/>
      <c r="S182" s="203"/>
      <c r="T182" s="204"/>
      <c r="AT182" s="205" t="s">
        <v>131</v>
      </c>
      <c r="AU182" s="205" t="s">
        <v>84</v>
      </c>
      <c r="AV182" s="13" t="s">
        <v>84</v>
      </c>
      <c r="AW182" s="13" t="s">
        <v>36</v>
      </c>
      <c r="AX182" s="13" t="s">
        <v>74</v>
      </c>
      <c r="AY182" s="205" t="s">
        <v>121</v>
      </c>
    </row>
    <row r="183" spans="2:51" s="13" customFormat="1" ht="11.25">
      <c r="B183" s="195"/>
      <c r="C183" s="196"/>
      <c r="D183" s="190" t="s">
        <v>131</v>
      </c>
      <c r="E183" s="197" t="s">
        <v>21</v>
      </c>
      <c r="F183" s="198" t="s">
        <v>168</v>
      </c>
      <c r="G183" s="196"/>
      <c r="H183" s="199">
        <v>21</v>
      </c>
      <c r="I183" s="200"/>
      <c r="J183" s="196"/>
      <c r="K183" s="196"/>
      <c r="L183" s="201"/>
      <c r="M183" s="202"/>
      <c r="N183" s="203"/>
      <c r="O183" s="203"/>
      <c r="P183" s="203"/>
      <c r="Q183" s="203"/>
      <c r="R183" s="203"/>
      <c r="S183" s="203"/>
      <c r="T183" s="204"/>
      <c r="AT183" s="205" t="s">
        <v>131</v>
      </c>
      <c r="AU183" s="205" t="s">
        <v>84</v>
      </c>
      <c r="AV183" s="13" t="s">
        <v>84</v>
      </c>
      <c r="AW183" s="13" t="s">
        <v>36</v>
      </c>
      <c r="AX183" s="13" t="s">
        <v>74</v>
      </c>
      <c r="AY183" s="205" t="s">
        <v>121</v>
      </c>
    </row>
    <row r="184" spans="2:51" s="13" customFormat="1" ht="11.25">
      <c r="B184" s="195"/>
      <c r="C184" s="196"/>
      <c r="D184" s="190" t="s">
        <v>131</v>
      </c>
      <c r="E184" s="197" t="s">
        <v>21</v>
      </c>
      <c r="F184" s="198" t="s">
        <v>169</v>
      </c>
      <c r="G184" s="196"/>
      <c r="H184" s="199">
        <v>6.16</v>
      </c>
      <c r="I184" s="200"/>
      <c r="J184" s="196"/>
      <c r="K184" s="196"/>
      <c r="L184" s="201"/>
      <c r="M184" s="202"/>
      <c r="N184" s="203"/>
      <c r="O184" s="203"/>
      <c r="P184" s="203"/>
      <c r="Q184" s="203"/>
      <c r="R184" s="203"/>
      <c r="S184" s="203"/>
      <c r="T184" s="204"/>
      <c r="AT184" s="205" t="s">
        <v>131</v>
      </c>
      <c r="AU184" s="205" t="s">
        <v>84</v>
      </c>
      <c r="AV184" s="13" t="s">
        <v>84</v>
      </c>
      <c r="AW184" s="13" t="s">
        <v>36</v>
      </c>
      <c r="AX184" s="13" t="s">
        <v>74</v>
      </c>
      <c r="AY184" s="205" t="s">
        <v>121</v>
      </c>
    </row>
    <row r="185" spans="2:51" s="13" customFormat="1" ht="11.25">
      <c r="B185" s="195"/>
      <c r="C185" s="196"/>
      <c r="D185" s="190" t="s">
        <v>131</v>
      </c>
      <c r="E185" s="197" t="s">
        <v>21</v>
      </c>
      <c r="F185" s="198" t="s">
        <v>170</v>
      </c>
      <c r="G185" s="196"/>
      <c r="H185" s="199">
        <v>6.16</v>
      </c>
      <c r="I185" s="200"/>
      <c r="J185" s="196"/>
      <c r="K185" s="196"/>
      <c r="L185" s="201"/>
      <c r="M185" s="202"/>
      <c r="N185" s="203"/>
      <c r="O185" s="203"/>
      <c r="P185" s="203"/>
      <c r="Q185" s="203"/>
      <c r="R185" s="203"/>
      <c r="S185" s="203"/>
      <c r="T185" s="204"/>
      <c r="AT185" s="205" t="s">
        <v>131</v>
      </c>
      <c r="AU185" s="205" t="s">
        <v>84</v>
      </c>
      <c r="AV185" s="13" t="s">
        <v>84</v>
      </c>
      <c r="AW185" s="13" t="s">
        <v>36</v>
      </c>
      <c r="AX185" s="13" t="s">
        <v>74</v>
      </c>
      <c r="AY185" s="205" t="s">
        <v>121</v>
      </c>
    </row>
    <row r="186" spans="2:51" s="13" customFormat="1" ht="11.25">
      <c r="B186" s="195"/>
      <c r="C186" s="196"/>
      <c r="D186" s="190" t="s">
        <v>131</v>
      </c>
      <c r="E186" s="197" t="s">
        <v>21</v>
      </c>
      <c r="F186" s="198" t="s">
        <v>171</v>
      </c>
      <c r="G186" s="196"/>
      <c r="H186" s="199">
        <v>5</v>
      </c>
      <c r="I186" s="200"/>
      <c r="J186" s="196"/>
      <c r="K186" s="196"/>
      <c r="L186" s="201"/>
      <c r="M186" s="202"/>
      <c r="N186" s="203"/>
      <c r="O186" s="203"/>
      <c r="P186" s="203"/>
      <c r="Q186" s="203"/>
      <c r="R186" s="203"/>
      <c r="S186" s="203"/>
      <c r="T186" s="204"/>
      <c r="AT186" s="205" t="s">
        <v>131</v>
      </c>
      <c r="AU186" s="205" t="s">
        <v>84</v>
      </c>
      <c r="AV186" s="13" t="s">
        <v>84</v>
      </c>
      <c r="AW186" s="13" t="s">
        <v>36</v>
      </c>
      <c r="AX186" s="13" t="s">
        <v>74</v>
      </c>
      <c r="AY186" s="205" t="s">
        <v>121</v>
      </c>
    </row>
    <row r="187" spans="2:51" s="13" customFormat="1" ht="11.25">
      <c r="B187" s="195"/>
      <c r="C187" s="196"/>
      <c r="D187" s="190" t="s">
        <v>131</v>
      </c>
      <c r="E187" s="197" t="s">
        <v>21</v>
      </c>
      <c r="F187" s="198" t="s">
        <v>172</v>
      </c>
      <c r="G187" s="196"/>
      <c r="H187" s="199">
        <v>5.6</v>
      </c>
      <c r="I187" s="200"/>
      <c r="J187" s="196"/>
      <c r="K187" s="196"/>
      <c r="L187" s="201"/>
      <c r="M187" s="202"/>
      <c r="N187" s="203"/>
      <c r="O187" s="203"/>
      <c r="P187" s="203"/>
      <c r="Q187" s="203"/>
      <c r="R187" s="203"/>
      <c r="S187" s="203"/>
      <c r="T187" s="204"/>
      <c r="AT187" s="205" t="s">
        <v>131</v>
      </c>
      <c r="AU187" s="205" t="s">
        <v>84</v>
      </c>
      <c r="AV187" s="13" t="s">
        <v>84</v>
      </c>
      <c r="AW187" s="13" t="s">
        <v>36</v>
      </c>
      <c r="AX187" s="13" t="s">
        <v>74</v>
      </c>
      <c r="AY187" s="205" t="s">
        <v>121</v>
      </c>
    </row>
    <row r="188" spans="2:51" s="13" customFormat="1" ht="11.25">
      <c r="B188" s="195"/>
      <c r="C188" s="196"/>
      <c r="D188" s="190" t="s">
        <v>131</v>
      </c>
      <c r="E188" s="197" t="s">
        <v>21</v>
      </c>
      <c r="F188" s="198" t="s">
        <v>173</v>
      </c>
      <c r="G188" s="196"/>
      <c r="H188" s="199">
        <v>5.3</v>
      </c>
      <c r="I188" s="200"/>
      <c r="J188" s="196"/>
      <c r="K188" s="196"/>
      <c r="L188" s="201"/>
      <c r="M188" s="202"/>
      <c r="N188" s="203"/>
      <c r="O188" s="203"/>
      <c r="P188" s="203"/>
      <c r="Q188" s="203"/>
      <c r="R188" s="203"/>
      <c r="S188" s="203"/>
      <c r="T188" s="204"/>
      <c r="AT188" s="205" t="s">
        <v>131</v>
      </c>
      <c r="AU188" s="205" t="s">
        <v>84</v>
      </c>
      <c r="AV188" s="13" t="s">
        <v>84</v>
      </c>
      <c r="AW188" s="13" t="s">
        <v>36</v>
      </c>
      <c r="AX188" s="13" t="s">
        <v>74</v>
      </c>
      <c r="AY188" s="205" t="s">
        <v>121</v>
      </c>
    </row>
    <row r="189" spans="2:51" s="13" customFormat="1" ht="11.25">
      <c r="B189" s="195"/>
      <c r="C189" s="196"/>
      <c r="D189" s="190" t="s">
        <v>131</v>
      </c>
      <c r="E189" s="197" t="s">
        <v>21</v>
      </c>
      <c r="F189" s="198" t="s">
        <v>174</v>
      </c>
      <c r="G189" s="196"/>
      <c r="H189" s="199">
        <v>4.4000000000000004</v>
      </c>
      <c r="I189" s="200"/>
      <c r="J189" s="196"/>
      <c r="K189" s="196"/>
      <c r="L189" s="201"/>
      <c r="M189" s="202"/>
      <c r="N189" s="203"/>
      <c r="O189" s="203"/>
      <c r="P189" s="203"/>
      <c r="Q189" s="203"/>
      <c r="R189" s="203"/>
      <c r="S189" s="203"/>
      <c r="T189" s="204"/>
      <c r="AT189" s="205" t="s">
        <v>131</v>
      </c>
      <c r="AU189" s="205" t="s">
        <v>84</v>
      </c>
      <c r="AV189" s="13" t="s">
        <v>84</v>
      </c>
      <c r="AW189" s="13" t="s">
        <v>36</v>
      </c>
      <c r="AX189" s="13" t="s">
        <v>74</v>
      </c>
      <c r="AY189" s="205" t="s">
        <v>121</v>
      </c>
    </row>
    <row r="190" spans="2:51" s="13" customFormat="1" ht="11.25">
      <c r="B190" s="195"/>
      <c r="C190" s="196"/>
      <c r="D190" s="190" t="s">
        <v>131</v>
      </c>
      <c r="E190" s="197" t="s">
        <v>21</v>
      </c>
      <c r="F190" s="198" t="s">
        <v>175</v>
      </c>
      <c r="G190" s="196"/>
      <c r="H190" s="199">
        <v>4.4000000000000004</v>
      </c>
      <c r="I190" s="200"/>
      <c r="J190" s="196"/>
      <c r="K190" s="196"/>
      <c r="L190" s="201"/>
      <c r="M190" s="202"/>
      <c r="N190" s="203"/>
      <c r="O190" s="203"/>
      <c r="P190" s="203"/>
      <c r="Q190" s="203"/>
      <c r="R190" s="203"/>
      <c r="S190" s="203"/>
      <c r="T190" s="204"/>
      <c r="AT190" s="205" t="s">
        <v>131</v>
      </c>
      <c r="AU190" s="205" t="s">
        <v>84</v>
      </c>
      <c r="AV190" s="13" t="s">
        <v>84</v>
      </c>
      <c r="AW190" s="13" t="s">
        <v>36</v>
      </c>
      <c r="AX190" s="13" t="s">
        <v>74</v>
      </c>
      <c r="AY190" s="205" t="s">
        <v>121</v>
      </c>
    </row>
    <row r="191" spans="2:51" s="13" customFormat="1" ht="11.25">
      <c r="B191" s="195"/>
      <c r="C191" s="196"/>
      <c r="D191" s="190" t="s">
        <v>131</v>
      </c>
      <c r="E191" s="197" t="s">
        <v>21</v>
      </c>
      <c r="F191" s="198" t="s">
        <v>176</v>
      </c>
      <c r="G191" s="196"/>
      <c r="H191" s="199">
        <v>6.48</v>
      </c>
      <c r="I191" s="200"/>
      <c r="J191" s="196"/>
      <c r="K191" s="196"/>
      <c r="L191" s="201"/>
      <c r="M191" s="202"/>
      <c r="N191" s="203"/>
      <c r="O191" s="203"/>
      <c r="P191" s="203"/>
      <c r="Q191" s="203"/>
      <c r="R191" s="203"/>
      <c r="S191" s="203"/>
      <c r="T191" s="204"/>
      <c r="AT191" s="205" t="s">
        <v>131</v>
      </c>
      <c r="AU191" s="205" t="s">
        <v>84</v>
      </c>
      <c r="AV191" s="13" t="s">
        <v>84</v>
      </c>
      <c r="AW191" s="13" t="s">
        <v>36</v>
      </c>
      <c r="AX191" s="13" t="s">
        <v>74</v>
      </c>
      <c r="AY191" s="205" t="s">
        <v>121</v>
      </c>
    </row>
    <row r="192" spans="2:51" s="13" customFormat="1" ht="11.25">
      <c r="B192" s="195"/>
      <c r="C192" s="196"/>
      <c r="D192" s="190" t="s">
        <v>131</v>
      </c>
      <c r="E192" s="197" t="s">
        <v>21</v>
      </c>
      <c r="F192" s="198" t="s">
        <v>177</v>
      </c>
      <c r="G192" s="196"/>
      <c r="H192" s="199">
        <v>11.2</v>
      </c>
      <c r="I192" s="200"/>
      <c r="J192" s="196"/>
      <c r="K192" s="196"/>
      <c r="L192" s="201"/>
      <c r="M192" s="202"/>
      <c r="N192" s="203"/>
      <c r="O192" s="203"/>
      <c r="P192" s="203"/>
      <c r="Q192" s="203"/>
      <c r="R192" s="203"/>
      <c r="S192" s="203"/>
      <c r="T192" s="204"/>
      <c r="AT192" s="205" t="s">
        <v>131</v>
      </c>
      <c r="AU192" s="205" t="s">
        <v>84</v>
      </c>
      <c r="AV192" s="13" t="s">
        <v>84</v>
      </c>
      <c r="AW192" s="13" t="s">
        <v>36</v>
      </c>
      <c r="AX192" s="13" t="s">
        <v>74</v>
      </c>
      <c r="AY192" s="205" t="s">
        <v>121</v>
      </c>
    </row>
    <row r="193" spans="1:65" s="13" customFormat="1" ht="11.25">
      <c r="B193" s="195"/>
      <c r="C193" s="196"/>
      <c r="D193" s="190" t="s">
        <v>131</v>
      </c>
      <c r="E193" s="197" t="s">
        <v>21</v>
      </c>
      <c r="F193" s="198" t="s">
        <v>178</v>
      </c>
      <c r="G193" s="196"/>
      <c r="H193" s="199">
        <v>6.86</v>
      </c>
      <c r="I193" s="200"/>
      <c r="J193" s="196"/>
      <c r="K193" s="196"/>
      <c r="L193" s="201"/>
      <c r="M193" s="202"/>
      <c r="N193" s="203"/>
      <c r="O193" s="203"/>
      <c r="P193" s="203"/>
      <c r="Q193" s="203"/>
      <c r="R193" s="203"/>
      <c r="S193" s="203"/>
      <c r="T193" s="204"/>
      <c r="AT193" s="205" t="s">
        <v>131</v>
      </c>
      <c r="AU193" s="205" t="s">
        <v>84</v>
      </c>
      <c r="AV193" s="13" t="s">
        <v>84</v>
      </c>
      <c r="AW193" s="13" t="s">
        <v>36</v>
      </c>
      <c r="AX193" s="13" t="s">
        <v>74</v>
      </c>
      <c r="AY193" s="205" t="s">
        <v>121</v>
      </c>
    </row>
    <row r="194" spans="1:65" s="13" customFormat="1" ht="11.25">
      <c r="B194" s="195"/>
      <c r="C194" s="196"/>
      <c r="D194" s="190" t="s">
        <v>131</v>
      </c>
      <c r="E194" s="197" t="s">
        <v>21</v>
      </c>
      <c r="F194" s="198" t="s">
        <v>179</v>
      </c>
      <c r="G194" s="196"/>
      <c r="H194" s="199">
        <v>4.4000000000000004</v>
      </c>
      <c r="I194" s="200"/>
      <c r="J194" s="196"/>
      <c r="K194" s="196"/>
      <c r="L194" s="201"/>
      <c r="M194" s="202"/>
      <c r="N194" s="203"/>
      <c r="O194" s="203"/>
      <c r="P194" s="203"/>
      <c r="Q194" s="203"/>
      <c r="R194" s="203"/>
      <c r="S194" s="203"/>
      <c r="T194" s="204"/>
      <c r="AT194" s="205" t="s">
        <v>131</v>
      </c>
      <c r="AU194" s="205" t="s">
        <v>84</v>
      </c>
      <c r="AV194" s="13" t="s">
        <v>84</v>
      </c>
      <c r="AW194" s="13" t="s">
        <v>36</v>
      </c>
      <c r="AX194" s="13" t="s">
        <v>74</v>
      </c>
      <c r="AY194" s="205" t="s">
        <v>121</v>
      </c>
    </row>
    <row r="195" spans="1:65" s="13" customFormat="1" ht="11.25">
      <c r="B195" s="195"/>
      <c r="C195" s="196"/>
      <c r="D195" s="190" t="s">
        <v>131</v>
      </c>
      <c r="E195" s="197" t="s">
        <v>21</v>
      </c>
      <c r="F195" s="198" t="s">
        <v>180</v>
      </c>
      <c r="G195" s="196"/>
      <c r="H195" s="199">
        <v>4.4000000000000004</v>
      </c>
      <c r="I195" s="200"/>
      <c r="J195" s="196"/>
      <c r="K195" s="196"/>
      <c r="L195" s="201"/>
      <c r="M195" s="202"/>
      <c r="N195" s="203"/>
      <c r="O195" s="203"/>
      <c r="P195" s="203"/>
      <c r="Q195" s="203"/>
      <c r="R195" s="203"/>
      <c r="S195" s="203"/>
      <c r="T195" s="204"/>
      <c r="AT195" s="205" t="s">
        <v>131</v>
      </c>
      <c r="AU195" s="205" t="s">
        <v>84</v>
      </c>
      <c r="AV195" s="13" t="s">
        <v>84</v>
      </c>
      <c r="AW195" s="13" t="s">
        <v>36</v>
      </c>
      <c r="AX195" s="13" t="s">
        <v>74</v>
      </c>
      <c r="AY195" s="205" t="s">
        <v>121</v>
      </c>
    </row>
    <row r="196" spans="1:65" s="13" customFormat="1" ht="11.25">
      <c r="B196" s="195"/>
      <c r="C196" s="196"/>
      <c r="D196" s="190" t="s">
        <v>131</v>
      </c>
      <c r="E196" s="197" t="s">
        <v>21</v>
      </c>
      <c r="F196" s="198" t="s">
        <v>181</v>
      </c>
      <c r="G196" s="196"/>
      <c r="H196" s="199">
        <v>5.15</v>
      </c>
      <c r="I196" s="200"/>
      <c r="J196" s="196"/>
      <c r="K196" s="196"/>
      <c r="L196" s="201"/>
      <c r="M196" s="202"/>
      <c r="N196" s="203"/>
      <c r="O196" s="203"/>
      <c r="P196" s="203"/>
      <c r="Q196" s="203"/>
      <c r="R196" s="203"/>
      <c r="S196" s="203"/>
      <c r="T196" s="204"/>
      <c r="AT196" s="205" t="s">
        <v>131</v>
      </c>
      <c r="AU196" s="205" t="s">
        <v>84</v>
      </c>
      <c r="AV196" s="13" t="s">
        <v>84</v>
      </c>
      <c r="AW196" s="13" t="s">
        <v>36</v>
      </c>
      <c r="AX196" s="13" t="s">
        <v>74</v>
      </c>
      <c r="AY196" s="205" t="s">
        <v>121</v>
      </c>
    </row>
    <row r="197" spans="1:65" s="13" customFormat="1" ht="11.25">
      <c r="B197" s="195"/>
      <c r="C197" s="196"/>
      <c r="D197" s="190" t="s">
        <v>131</v>
      </c>
      <c r="E197" s="197" t="s">
        <v>21</v>
      </c>
      <c r="F197" s="198" t="s">
        <v>182</v>
      </c>
      <c r="G197" s="196"/>
      <c r="H197" s="199">
        <v>8.8000000000000007</v>
      </c>
      <c r="I197" s="200"/>
      <c r="J197" s="196"/>
      <c r="K197" s="196"/>
      <c r="L197" s="201"/>
      <c r="M197" s="202"/>
      <c r="N197" s="203"/>
      <c r="O197" s="203"/>
      <c r="P197" s="203"/>
      <c r="Q197" s="203"/>
      <c r="R197" s="203"/>
      <c r="S197" s="203"/>
      <c r="T197" s="204"/>
      <c r="AT197" s="205" t="s">
        <v>131</v>
      </c>
      <c r="AU197" s="205" t="s">
        <v>84</v>
      </c>
      <c r="AV197" s="13" t="s">
        <v>84</v>
      </c>
      <c r="AW197" s="13" t="s">
        <v>36</v>
      </c>
      <c r="AX197" s="13" t="s">
        <v>74</v>
      </c>
      <c r="AY197" s="205" t="s">
        <v>121</v>
      </c>
    </row>
    <row r="198" spans="1:65" s="13" customFormat="1" ht="11.25">
      <c r="B198" s="195"/>
      <c r="C198" s="196"/>
      <c r="D198" s="190" t="s">
        <v>131</v>
      </c>
      <c r="E198" s="197" t="s">
        <v>21</v>
      </c>
      <c r="F198" s="198" t="s">
        <v>183</v>
      </c>
      <c r="G198" s="196"/>
      <c r="H198" s="199">
        <v>6</v>
      </c>
      <c r="I198" s="200"/>
      <c r="J198" s="196"/>
      <c r="K198" s="196"/>
      <c r="L198" s="201"/>
      <c r="M198" s="202"/>
      <c r="N198" s="203"/>
      <c r="O198" s="203"/>
      <c r="P198" s="203"/>
      <c r="Q198" s="203"/>
      <c r="R198" s="203"/>
      <c r="S198" s="203"/>
      <c r="T198" s="204"/>
      <c r="AT198" s="205" t="s">
        <v>131</v>
      </c>
      <c r="AU198" s="205" t="s">
        <v>84</v>
      </c>
      <c r="AV198" s="13" t="s">
        <v>84</v>
      </c>
      <c r="AW198" s="13" t="s">
        <v>36</v>
      </c>
      <c r="AX198" s="13" t="s">
        <v>74</v>
      </c>
      <c r="AY198" s="205" t="s">
        <v>121</v>
      </c>
    </row>
    <row r="199" spans="1:65" s="13" customFormat="1" ht="11.25">
      <c r="B199" s="195"/>
      <c r="C199" s="196"/>
      <c r="D199" s="190" t="s">
        <v>131</v>
      </c>
      <c r="E199" s="197" t="s">
        <v>21</v>
      </c>
      <c r="F199" s="198" t="s">
        <v>184</v>
      </c>
      <c r="G199" s="196"/>
      <c r="H199" s="199">
        <v>6</v>
      </c>
      <c r="I199" s="200"/>
      <c r="J199" s="196"/>
      <c r="K199" s="196"/>
      <c r="L199" s="201"/>
      <c r="M199" s="202"/>
      <c r="N199" s="203"/>
      <c r="O199" s="203"/>
      <c r="P199" s="203"/>
      <c r="Q199" s="203"/>
      <c r="R199" s="203"/>
      <c r="S199" s="203"/>
      <c r="T199" s="204"/>
      <c r="AT199" s="205" t="s">
        <v>131</v>
      </c>
      <c r="AU199" s="205" t="s">
        <v>84</v>
      </c>
      <c r="AV199" s="13" t="s">
        <v>84</v>
      </c>
      <c r="AW199" s="13" t="s">
        <v>36</v>
      </c>
      <c r="AX199" s="13" t="s">
        <v>74</v>
      </c>
      <c r="AY199" s="205" t="s">
        <v>121</v>
      </c>
    </row>
    <row r="200" spans="1:65" s="13" customFormat="1" ht="11.25">
      <c r="B200" s="195"/>
      <c r="C200" s="196"/>
      <c r="D200" s="190" t="s">
        <v>131</v>
      </c>
      <c r="E200" s="197" t="s">
        <v>21</v>
      </c>
      <c r="F200" s="198" t="s">
        <v>185</v>
      </c>
      <c r="G200" s="196"/>
      <c r="H200" s="199">
        <v>6.9</v>
      </c>
      <c r="I200" s="200"/>
      <c r="J200" s="196"/>
      <c r="K200" s="196"/>
      <c r="L200" s="201"/>
      <c r="M200" s="202"/>
      <c r="N200" s="203"/>
      <c r="O200" s="203"/>
      <c r="P200" s="203"/>
      <c r="Q200" s="203"/>
      <c r="R200" s="203"/>
      <c r="S200" s="203"/>
      <c r="T200" s="204"/>
      <c r="AT200" s="205" t="s">
        <v>131</v>
      </c>
      <c r="AU200" s="205" t="s">
        <v>84</v>
      </c>
      <c r="AV200" s="13" t="s">
        <v>84</v>
      </c>
      <c r="AW200" s="13" t="s">
        <v>36</v>
      </c>
      <c r="AX200" s="13" t="s">
        <v>74</v>
      </c>
      <c r="AY200" s="205" t="s">
        <v>121</v>
      </c>
    </row>
    <row r="201" spans="1:65" s="13" customFormat="1" ht="11.25">
      <c r="B201" s="195"/>
      <c r="C201" s="196"/>
      <c r="D201" s="190" t="s">
        <v>131</v>
      </c>
      <c r="E201" s="197" t="s">
        <v>21</v>
      </c>
      <c r="F201" s="198" t="s">
        <v>186</v>
      </c>
      <c r="G201" s="196"/>
      <c r="H201" s="199">
        <v>6.9</v>
      </c>
      <c r="I201" s="200"/>
      <c r="J201" s="196"/>
      <c r="K201" s="196"/>
      <c r="L201" s="201"/>
      <c r="M201" s="202"/>
      <c r="N201" s="203"/>
      <c r="O201" s="203"/>
      <c r="P201" s="203"/>
      <c r="Q201" s="203"/>
      <c r="R201" s="203"/>
      <c r="S201" s="203"/>
      <c r="T201" s="204"/>
      <c r="AT201" s="205" t="s">
        <v>131</v>
      </c>
      <c r="AU201" s="205" t="s">
        <v>84</v>
      </c>
      <c r="AV201" s="13" t="s">
        <v>84</v>
      </c>
      <c r="AW201" s="13" t="s">
        <v>36</v>
      </c>
      <c r="AX201" s="13" t="s">
        <v>74</v>
      </c>
      <c r="AY201" s="205" t="s">
        <v>121</v>
      </c>
    </row>
    <row r="202" spans="1:65" s="14" customFormat="1" ht="11.25">
      <c r="B202" s="206"/>
      <c r="C202" s="207"/>
      <c r="D202" s="190" t="s">
        <v>131</v>
      </c>
      <c r="E202" s="208" t="s">
        <v>21</v>
      </c>
      <c r="F202" s="209" t="s">
        <v>133</v>
      </c>
      <c r="G202" s="207"/>
      <c r="H202" s="210">
        <v>556.81000000000006</v>
      </c>
      <c r="I202" s="211"/>
      <c r="J202" s="207"/>
      <c r="K202" s="207"/>
      <c r="L202" s="212"/>
      <c r="M202" s="213"/>
      <c r="N202" s="214"/>
      <c r="O202" s="214"/>
      <c r="P202" s="214"/>
      <c r="Q202" s="214"/>
      <c r="R202" s="214"/>
      <c r="S202" s="214"/>
      <c r="T202" s="215"/>
      <c r="AT202" s="216" t="s">
        <v>131</v>
      </c>
      <c r="AU202" s="216" t="s">
        <v>84</v>
      </c>
      <c r="AV202" s="14" t="s">
        <v>128</v>
      </c>
      <c r="AW202" s="14" t="s">
        <v>36</v>
      </c>
      <c r="AX202" s="14" t="s">
        <v>79</v>
      </c>
      <c r="AY202" s="216" t="s">
        <v>121</v>
      </c>
    </row>
    <row r="203" spans="1:65" s="13" customFormat="1" ht="11.25">
      <c r="B203" s="195"/>
      <c r="C203" s="196"/>
      <c r="D203" s="190" t="s">
        <v>131</v>
      </c>
      <c r="E203" s="196"/>
      <c r="F203" s="198" t="s">
        <v>217</v>
      </c>
      <c r="G203" s="196"/>
      <c r="H203" s="199">
        <v>1113.6199999999999</v>
      </c>
      <c r="I203" s="200"/>
      <c r="J203" s="196"/>
      <c r="K203" s="196"/>
      <c r="L203" s="201"/>
      <c r="M203" s="202"/>
      <c r="N203" s="203"/>
      <c r="O203" s="203"/>
      <c r="P203" s="203"/>
      <c r="Q203" s="203"/>
      <c r="R203" s="203"/>
      <c r="S203" s="203"/>
      <c r="T203" s="204"/>
      <c r="AT203" s="205" t="s">
        <v>131</v>
      </c>
      <c r="AU203" s="205" t="s">
        <v>84</v>
      </c>
      <c r="AV203" s="13" t="s">
        <v>84</v>
      </c>
      <c r="AW203" s="13" t="s">
        <v>4</v>
      </c>
      <c r="AX203" s="13" t="s">
        <v>79</v>
      </c>
      <c r="AY203" s="205" t="s">
        <v>121</v>
      </c>
    </row>
    <row r="204" spans="1:65" s="2" customFormat="1" ht="16.5" customHeight="1">
      <c r="A204" s="37"/>
      <c r="B204" s="38"/>
      <c r="C204" s="230" t="s">
        <v>218</v>
      </c>
      <c r="D204" s="230" t="s">
        <v>219</v>
      </c>
      <c r="E204" s="231" t="s">
        <v>220</v>
      </c>
      <c r="F204" s="232" t="s">
        <v>221</v>
      </c>
      <c r="G204" s="233" t="s">
        <v>127</v>
      </c>
      <c r="H204" s="234">
        <v>584.65099999999995</v>
      </c>
      <c r="I204" s="235"/>
      <c r="J204" s="236">
        <f>ROUND(I204*H204,2)</f>
        <v>0</v>
      </c>
      <c r="K204" s="232" t="s">
        <v>141</v>
      </c>
      <c r="L204" s="237"/>
      <c r="M204" s="238" t="s">
        <v>21</v>
      </c>
      <c r="N204" s="239" t="s">
        <v>45</v>
      </c>
      <c r="O204" s="67"/>
      <c r="P204" s="186">
        <f>O204*H204</f>
        <v>0</v>
      </c>
      <c r="Q204" s="186">
        <v>2.9999999999999997E-4</v>
      </c>
      <c r="R204" s="186">
        <f>Q204*H204</f>
        <v>0.17539529999999998</v>
      </c>
      <c r="S204" s="186">
        <v>0</v>
      </c>
      <c r="T204" s="187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188" t="s">
        <v>218</v>
      </c>
      <c r="AT204" s="188" t="s">
        <v>219</v>
      </c>
      <c r="AU204" s="188" t="s">
        <v>84</v>
      </c>
      <c r="AY204" s="19" t="s">
        <v>121</v>
      </c>
      <c r="BE204" s="189">
        <f>IF(N204="základní",J204,0)</f>
        <v>0</v>
      </c>
      <c r="BF204" s="189">
        <f>IF(N204="snížená",J204,0)</f>
        <v>0</v>
      </c>
      <c r="BG204" s="189">
        <f>IF(N204="zákl. přenesená",J204,0)</f>
        <v>0</v>
      </c>
      <c r="BH204" s="189">
        <f>IF(N204="sníž. přenesená",J204,0)</f>
        <v>0</v>
      </c>
      <c r="BI204" s="189">
        <f>IF(N204="nulová",J204,0)</f>
        <v>0</v>
      </c>
      <c r="BJ204" s="19" t="s">
        <v>79</v>
      </c>
      <c r="BK204" s="189">
        <f>ROUND(I204*H204,2)</f>
        <v>0</v>
      </c>
      <c r="BL204" s="19" t="s">
        <v>128</v>
      </c>
      <c r="BM204" s="188" t="s">
        <v>222</v>
      </c>
    </row>
    <row r="205" spans="1:65" s="2" customFormat="1" ht="11.25">
      <c r="A205" s="37"/>
      <c r="B205" s="38"/>
      <c r="C205" s="39"/>
      <c r="D205" s="190" t="s">
        <v>130</v>
      </c>
      <c r="E205" s="39"/>
      <c r="F205" s="191" t="s">
        <v>221</v>
      </c>
      <c r="G205" s="39"/>
      <c r="H205" s="39"/>
      <c r="I205" s="192"/>
      <c r="J205" s="39"/>
      <c r="K205" s="39"/>
      <c r="L205" s="42"/>
      <c r="M205" s="193"/>
      <c r="N205" s="194"/>
      <c r="O205" s="67"/>
      <c r="P205" s="67"/>
      <c r="Q205" s="67"/>
      <c r="R205" s="67"/>
      <c r="S205" s="67"/>
      <c r="T205" s="68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T205" s="19" t="s">
        <v>130</v>
      </c>
      <c r="AU205" s="19" t="s">
        <v>84</v>
      </c>
    </row>
    <row r="206" spans="1:65" s="13" customFormat="1" ht="11.25">
      <c r="B206" s="195"/>
      <c r="C206" s="196"/>
      <c r="D206" s="190" t="s">
        <v>131</v>
      </c>
      <c r="E206" s="196"/>
      <c r="F206" s="198" t="s">
        <v>223</v>
      </c>
      <c r="G206" s="196"/>
      <c r="H206" s="199">
        <v>584.65099999999995</v>
      </c>
      <c r="I206" s="200"/>
      <c r="J206" s="196"/>
      <c r="K206" s="196"/>
      <c r="L206" s="201"/>
      <c r="M206" s="202"/>
      <c r="N206" s="203"/>
      <c r="O206" s="203"/>
      <c r="P206" s="203"/>
      <c r="Q206" s="203"/>
      <c r="R206" s="203"/>
      <c r="S206" s="203"/>
      <c r="T206" s="204"/>
      <c r="AT206" s="205" t="s">
        <v>131</v>
      </c>
      <c r="AU206" s="205" t="s">
        <v>84</v>
      </c>
      <c r="AV206" s="13" t="s">
        <v>84</v>
      </c>
      <c r="AW206" s="13" t="s">
        <v>4</v>
      </c>
      <c r="AX206" s="13" t="s">
        <v>79</v>
      </c>
      <c r="AY206" s="205" t="s">
        <v>121</v>
      </c>
    </row>
    <row r="207" spans="1:65" s="2" customFormat="1" ht="24.2" customHeight="1">
      <c r="A207" s="37"/>
      <c r="B207" s="38"/>
      <c r="C207" s="230" t="s">
        <v>224</v>
      </c>
      <c r="D207" s="230" t="s">
        <v>219</v>
      </c>
      <c r="E207" s="231" t="s">
        <v>225</v>
      </c>
      <c r="F207" s="232" t="s">
        <v>226</v>
      </c>
      <c r="G207" s="233" t="s">
        <v>127</v>
      </c>
      <c r="H207" s="234">
        <v>584.65099999999995</v>
      </c>
      <c r="I207" s="235"/>
      <c r="J207" s="236">
        <f>ROUND(I207*H207,2)</f>
        <v>0</v>
      </c>
      <c r="K207" s="232" t="s">
        <v>141</v>
      </c>
      <c r="L207" s="237"/>
      <c r="M207" s="238" t="s">
        <v>21</v>
      </c>
      <c r="N207" s="239" t="s">
        <v>45</v>
      </c>
      <c r="O207" s="67"/>
      <c r="P207" s="186">
        <f>O207*H207</f>
        <v>0</v>
      </c>
      <c r="Q207" s="186">
        <v>4.0000000000000003E-5</v>
      </c>
      <c r="R207" s="186">
        <f>Q207*H207</f>
        <v>2.338604E-2</v>
      </c>
      <c r="S207" s="186">
        <v>0</v>
      </c>
      <c r="T207" s="187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188" t="s">
        <v>218</v>
      </c>
      <c r="AT207" s="188" t="s">
        <v>219</v>
      </c>
      <c r="AU207" s="188" t="s">
        <v>84</v>
      </c>
      <c r="AY207" s="19" t="s">
        <v>121</v>
      </c>
      <c r="BE207" s="189">
        <f>IF(N207="základní",J207,0)</f>
        <v>0</v>
      </c>
      <c r="BF207" s="189">
        <f>IF(N207="snížená",J207,0)</f>
        <v>0</v>
      </c>
      <c r="BG207" s="189">
        <f>IF(N207="zákl. přenesená",J207,0)</f>
        <v>0</v>
      </c>
      <c r="BH207" s="189">
        <f>IF(N207="sníž. přenesená",J207,0)</f>
        <v>0</v>
      </c>
      <c r="BI207" s="189">
        <f>IF(N207="nulová",J207,0)</f>
        <v>0</v>
      </c>
      <c r="BJ207" s="19" t="s">
        <v>79</v>
      </c>
      <c r="BK207" s="189">
        <f>ROUND(I207*H207,2)</f>
        <v>0</v>
      </c>
      <c r="BL207" s="19" t="s">
        <v>128</v>
      </c>
      <c r="BM207" s="188" t="s">
        <v>227</v>
      </c>
    </row>
    <row r="208" spans="1:65" s="2" customFormat="1" ht="11.25">
      <c r="A208" s="37"/>
      <c r="B208" s="38"/>
      <c r="C208" s="39"/>
      <c r="D208" s="190" t="s">
        <v>130</v>
      </c>
      <c r="E208" s="39"/>
      <c r="F208" s="191" t="s">
        <v>226</v>
      </c>
      <c r="G208" s="39"/>
      <c r="H208" s="39"/>
      <c r="I208" s="192"/>
      <c r="J208" s="39"/>
      <c r="K208" s="39"/>
      <c r="L208" s="42"/>
      <c r="M208" s="193"/>
      <c r="N208" s="194"/>
      <c r="O208" s="67"/>
      <c r="P208" s="67"/>
      <c r="Q208" s="67"/>
      <c r="R208" s="67"/>
      <c r="S208" s="67"/>
      <c r="T208" s="68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T208" s="19" t="s">
        <v>130</v>
      </c>
      <c r="AU208" s="19" t="s">
        <v>84</v>
      </c>
    </row>
    <row r="209" spans="1:65" s="13" customFormat="1" ht="11.25">
      <c r="B209" s="195"/>
      <c r="C209" s="196"/>
      <c r="D209" s="190" t="s">
        <v>131</v>
      </c>
      <c r="E209" s="196"/>
      <c r="F209" s="198" t="s">
        <v>223</v>
      </c>
      <c r="G209" s="196"/>
      <c r="H209" s="199">
        <v>584.65099999999995</v>
      </c>
      <c r="I209" s="200"/>
      <c r="J209" s="196"/>
      <c r="K209" s="196"/>
      <c r="L209" s="201"/>
      <c r="M209" s="202"/>
      <c r="N209" s="203"/>
      <c r="O209" s="203"/>
      <c r="P209" s="203"/>
      <c r="Q209" s="203"/>
      <c r="R209" s="203"/>
      <c r="S209" s="203"/>
      <c r="T209" s="204"/>
      <c r="AT209" s="205" t="s">
        <v>131</v>
      </c>
      <c r="AU209" s="205" t="s">
        <v>84</v>
      </c>
      <c r="AV209" s="13" t="s">
        <v>84</v>
      </c>
      <c r="AW209" s="13" t="s">
        <v>4</v>
      </c>
      <c r="AX209" s="13" t="s">
        <v>79</v>
      </c>
      <c r="AY209" s="205" t="s">
        <v>121</v>
      </c>
    </row>
    <row r="210" spans="1:65" s="2" customFormat="1" ht="33" customHeight="1">
      <c r="A210" s="37"/>
      <c r="B210" s="38"/>
      <c r="C210" s="177" t="s">
        <v>228</v>
      </c>
      <c r="D210" s="177" t="s">
        <v>124</v>
      </c>
      <c r="E210" s="178" t="s">
        <v>229</v>
      </c>
      <c r="F210" s="179" t="s">
        <v>230</v>
      </c>
      <c r="G210" s="180" t="s">
        <v>231</v>
      </c>
      <c r="H210" s="181">
        <v>26</v>
      </c>
      <c r="I210" s="182"/>
      <c r="J210" s="183">
        <f>ROUND(I210*H210,2)</f>
        <v>0</v>
      </c>
      <c r="K210" s="179" t="s">
        <v>141</v>
      </c>
      <c r="L210" s="42"/>
      <c r="M210" s="184" t="s">
        <v>21</v>
      </c>
      <c r="N210" s="185" t="s">
        <v>45</v>
      </c>
      <c r="O210" s="67"/>
      <c r="P210" s="186">
        <f>O210*H210</f>
        <v>0</v>
      </c>
      <c r="Q210" s="186">
        <v>1.3799999999999999E-3</v>
      </c>
      <c r="R210" s="186">
        <f>Q210*H210</f>
        <v>3.5879999999999995E-2</v>
      </c>
      <c r="S210" s="186">
        <v>0</v>
      </c>
      <c r="T210" s="187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188" t="s">
        <v>128</v>
      </c>
      <c r="AT210" s="188" t="s">
        <v>124</v>
      </c>
      <c r="AU210" s="188" t="s">
        <v>84</v>
      </c>
      <c r="AY210" s="19" t="s">
        <v>121</v>
      </c>
      <c r="BE210" s="189">
        <f>IF(N210="základní",J210,0)</f>
        <v>0</v>
      </c>
      <c r="BF210" s="189">
        <f>IF(N210="snížená",J210,0)</f>
        <v>0</v>
      </c>
      <c r="BG210" s="189">
        <f>IF(N210="zákl. přenesená",J210,0)</f>
        <v>0</v>
      </c>
      <c r="BH210" s="189">
        <f>IF(N210="sníž. přenesená",J210,0)</f>
        <v>0</v>
      </c>
      <c r="BI210" s="189">
        <f>IF(N210="nulová",J210,0)</f>
        <v>0</v>
      </c>
      <c r="BJ210" s="19" t="s">
        <v>79</v>
      </c>
      <c r="BK210" s="189">
        <f>ROUND(I210*H210,2)</f>
        <v>0</v>
      </c>
      <c r="BL210" s="19" t="s">
        <v>128</v>
      </c>
      <c r="BM210" s="188" t="s">
        <v>232</v>
      </c>
    </row>
    <row r="211" spans="1:65" s="2" customFormat="1" ht="19.5">
      <c r="A211" s="37"/>
      <c r="B211" s="38"/>
      <c r="C211" s="39"/>
      <c r="D211" s="190" t="s">
        <v>130</v>
      </c>
      <c r="E211" s="39"/>
      <c r="F211" s="191" t="s">
        <v>233</v>
      </c>
      <c r="G211" s="39"/>
      <c r="H211" s="39"/>
      <c r="I211" s="192"/>
      <c r="J211" s="39"/>
      <c r="K211" s="39"/>
      <c r="L211" s="42"/>
      <c r="M211" s="193"/>
      <c r="N211" s="194"/>
      <c r="O211" s="67"/>
      <c r="P211" s="67"/>
      <c r="Q211" s="67"/>
      <c r="R211" s="67"/>
      <c r="S211" s="67"/>
      <c r="T211" s="68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T211" s="19" t="s">
        <v>130</v>
      </c>
      <c r="AU211" s="19" t="s">
        <v>84</v>
      </c>
    </row>
    <row r="212" spans="1:65" s="2" customFormat="1" ht="11.25">
      <c r="A212" s="37"/>
      <c r="B212" s="38"/>
      <c r="C212" s="39"/>
      <c r="D212" s="217" t="s">
        <v>144</v>
      </c>
      <c r="E212" s="39"/>
      <c r="F212" s="218" t="s">
        <v>234</v>
      </c>
      <c r="G212" s="39"/>
      <c r="H212" s="39"/>
      <c r="I212" s="192"/>
      <c r="J212" s="39"/>
      <c r="K212" s="39"/>
      <c r="L212" s="42"/>
      <c r="M212" s="193"/>
      <c r="N212" s="194"/>
      <c r="O212" s="67"/>
      <c r="P212" s="67"/>
      <c r="Q212" s="67"/>
      <c r="R212" s="67"/>
      <c r="S212" s="67"/>
      <c r="T212" s="68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T212" s="19" t="s">
        <v>144</v>
      </c>
      <c r="AU212" s="19" t="s">
        <v>84</v>
      </c>
    </row>
    <row r="213" spans="1:65" s="13" customFormat="1" ht="11.25">
      <c r="B213" s="195"/>
      <c r="C213" s="196"/>
      <c r="D213" s="190" t="s">
        <v>131</v>
      </c>
      <c r="E213" s="197" t="s">
        <v>21</v>
      </c>
      <c r="F213" s="198" t="s">
        <v>235</v>
      </c>
      <c r="G213" s="196"/>
      <c r="H213" s="199">
        <v>4</v>
      </c>
      <c r="I213" s="200"/>
      <c r="J213" s="196"/>
      <c r="K213" s="196"/>
      <c r="L213" s="201"/>
      <c r="M213" s="202"/>
      <c r="N213" s="203"/>
      <c r="O213" s="203"/>
      <c r="P213" s="203"/>
      <c r="Q213" s="203"/>
      <c r="R213" s="203"/>
      <c r="S213" s="203"/>
      <c r="T213" s="204"/>
      <c r="AT213" s="205" t="s">
        <v>131</v>
      </c>
      <c r="AU213" s="205" t="s">
        <v>84</v>
      </c>
      <c r="AV213" s="13" t="s">
        <v>84</v>
      </c>
      <c r="AW213" s="13" t="s">
        <v>36</v>
      </c>
      <c r="AX213" s="13" t="s">
        <v>74</v>
      </c>
      <c r="AY213" s="205" t="s">
        <v>121</v>
      </c>
    </row>
    <row r="214" spans="1:65" s="13" customFormat="1" ht="11.25">
      <c r="B214" s="195"/>
      <c r="C214" s="196"/>
      <c r="D214" s="190" t="s">
        <v>131</v>
      </c>
      <c r="E214" s="197" t="s">
        <v>21</v>
      </c>
      <c r="F214" s="198" t="s">
        <v>236</v>
      </c>
      <c r="G214" s="196"/>
      <c r="H214" s="199">
        <v>4</v>
      </c>
      <c r="I214" s="200"/>
      <c r="J214" s="196"/>
      <c r="K214" s="196"/>
      <c r="L214" s="201"/>
      <c r="M214" s="202"/>
      <c r="N214" s="203"/>
      <c r="O214" s="203"/>
      <c r="P214" s="203"/>
      <c r="Q214" s="203"/>
      <c r="R214" s="203"/>
      <c r="S214" s="203"/>
      <c r="T214" s="204"/>
      <c r="AT214" s="205" t="s">
        <v>131</v>
      </c>
      <c r="AU214" s="205" t="s">
        <v>84</v>
      </c>
      <c r="AV214" s="13" t="s">
        <v>84</v>
      </c>
      <c r="AW214" s="13" t="s">
        <v>36</v>
      </c>
      <c r="AX214" s="13" t="s">
        <v>74</v>
      </c>
      <c r="AY214" s="205" t="s">
        <v>121</v>
      </c>
    </row>
    <row r="215" spans="1:65" s="13" customFormat="1" ht="11.25">
      <c r="B215" s="195"/>
      <c r="C215" s="196"/>
      <c r="D215" s="190" t="s">
        <v>131</v>
      </c>
      <c r="E215" s="197" t="s">
        <v>21</v>
      </c>
      <c r="F215" s="198" t="s">
        <v>237</v>
      </c>
      <c r="G215" s="196"/>
      <c r="H215" s="199">
        <v>4</v>
      </c>
      <c r="I215" s="200"/>
      <c r="J215" s="196"/>
      <c r="K215" s="196"/>
      <c r="L215" s="201"/>
      <c r="M215" s="202"/>
      <c r="N215" s="203"/>
      <c r="O215" s="203"/>
      <c r="P215" s="203"/>
      <c r="Q215" s="203"/>
      <c r="R215" s="203"/>
      <c r="S215" s="203"/>
      <c r="T215" s="204"/>
      <c r="AT215" s="205" t="s">
        <v>131</v>
      </c>
      <c r="AU215" s="205" t="s">
        <v>84</v>
      </c>
      <c r="AV215" s="13" t="s">
        <v>84</v>
      </c>
      <c r="AW215" s="13" t="s">
        <v>36</v>
      </c>
      <c r="AX215" s="13" t="s">
        <v>74</v>
      </c>
      <c r="AY215" s="205" t="s">
        <v>121</v>
      </c>
    </row>
    <row r="216" spans="1:65" s="13" customFormat="1" ht="11.25">
      <c r="B216" s="195"/>
      <c r="C216" s="196"/>
      <c r="D216" s="190" t="s">
        <v>131</v>
      </c>
      <c r="E216" s="197" t="s">
        <v>21</v>
      </c>
      <c r="F216" s="198" t="s">
        <v>238</v>
      </c>
      <c r="G216" s="196"/>
      <c r="H216" s="199">
        <v>1</v>
      </c>
      <c r="I216" s="200"/>
      <c r="J216" s="196"/>
      <c r="K216" s="196"/>
      <c r="L216" s="201"/>
      <c r="M216" s="202"/>
      <c r="N216" s="203"/>
      <c r="O216" s="203"/>
      <c r="P216" s="203"/>
      <c r="Q216" s="203"/>
      <c r="R216" s="203"/>
      <c r="S216" s="203"/>
      <c r="T216" s="204"/>
      <c r="AT216" s="205" t="s">
        <v>131</v>
      </c>
      <c r="AU216" s="205" t="s">
        <v>84</v>
      </c>
      <c r="AV216" s="13" t="s">
        <v>84</v>
      </c>
      <c r="AW216" s="13" t="s">
        <v>36</v>
      </c>
      <c r="AX216" s="13" t="s">
        <v>74</v>
      </c>
      <c r="AY216" s="205" t="s">
        <v>121</v>
      </c>
    </row>
    <row r="217" spans="1:65" s="13" customFormat="1" ht="11.25">
      <c r="B217" s="195"/>
      <c r="C217" s="196"/>
      <c r="D217" s="190" t="s">
        <v>131</v>
      </c>
      <c r="E217" s="197" t="s">
        <v>21</v>
      </c>
      <c r="F217" s="198" t="s">
        <v>239</v>
      </c>
      <c r="G217" s="196"/>
      <c r="H217" s="199">
        <v>1</v>
      </c>
      <c r="I217" s="200"/>
      <c r="J217" s="196"/>
      <c r="K217" s="196"/>
      <c r="L217" s="201"/>
      <c r="M217" s="202"/>
      <c r="N217" s="203"/>
      <c r="O217" s="203"/>
      <c r="P217" s="203"/>
      <c r="Q217" s="203"/>
      <c r="R217" s="203"/>
      <c r="S217" s="203"/>
      <c r="T217" s="204"/>
      <c r="AT217" s="205" t="s">
        <v>131</v>
      </c>
      <c r="AU217" s="205" t="s">
        <v>84</v>
      </c>
      <c r="AV217" s="13" t="s">
        <v>84</v>
      </c>
      <c r="AW217" s="13" t="s">
        <v>36</v>
      </c>
      <c r="AX217" s="13" t="s">
        <v>74</v>
      </c>
      <c r="AY217" s="205" t="s">
        <v>121</v>
      </c>
    </row>
    <row r="218" spans="1:65" s="13" customFormat="1" ht="11.25">
      <c r="B218" s="195"/>
      <c r="C218" s="196"/>
      <c r="D218" s="190" t="s">
        <v>131</v>
      </c>
      <c r="E218" s="197" t="s">
        <v>21</v>
      </c>
      <c r="F218" s="198" t="s">
        <v>240</v>
      </c>
      <c r="G218" s="196"/>
      <c r="H218" s="199">
        <v>1</v>
      </c>
      <c r="I218" s="200"/>
      <c r="J218" s="196"/>
      <c r="K218" s="196"/>
      <c r="L218" s="201"/>
      <c r="M218" s="202"/>
      <c r="N218" s="203"/>
      <c r="O218" s="203"/>
      <c r="P218" s="203"/>
      <c r="Q218" s="203"/>
      <c r="R218" s="203"/>
      <c r="S218" s="203"/>
      <c r="T218" s="204"/>
      <c r="AT218" s="205" t="s">
        <v>131</v>
      </c>
      <c r="AU218" s="205" t="s">
        <v>84</v>
      </c>
      <c r="AV218" s="13" t="s">
        <v>84</v>
      </c>
      <c r="AW218" s="13" t="s">
        <v>36</v>
      </c>
      <c r="AX218" s="13" t="s">
        <v>74</v>
      </c>
      <c r="AY218" s="205" t="s">
        <v>121</v>
      </c>
    </row>
    <row r="219" spans="1:65" s="13" customFormat="1" ht="11.25">
      <c r="B219" s="195"/>
      <c r="C219" s="196"/>
      <c r="D219" s="190" t="s">
        <v>131</v>
      </c>
      <c r="E219" s="197" t="s">
        <v>21</v>
      </c>
      <c r="F219" s="198" t="s">
        <v>241</v>
      </c>
      <c r="G219" s="196"/>
      <c r="H219" s="199">
        <v>1</v>
      </c>
      <c r="I219" s="200"/>
      <c r="J219" s="196"/>
      <c r="K219" s="196"/>
      <c r="L219" s="201"/>
      <c r="M219" s="202"/>
      <c r="N219" s="203"/>
      <c r="O219" s="203"/>
      <c r="P219" s="203"/>
      <c r="Q219" s="203"/>
      <c r="R219" s="203"/>
      <c r="S219" s="203"/>
      <c r="T219" s="204"/>
      <c r="AT219" s="205" t="s">
        <v>131</v>
      </c>
      <c r="AU219" s="205" t="s">
        <v>84</v>
      </c>
      <c r="AV219" s="13" t="s">
        <v>84</v>
      </c>
      <c r="AW219" s="13" t="s">
        <v>36</v>
      </c>
      <c r="AX219" s="13" t="s">
        <v>74</v>
      </c>
      <c r="AY219" s="205" t="s">
        <v>121</v>
      </c>
    </row>
    <row r="220" spans="1:65" s="13" customFormat="1" ht="11.25">
      <c r="B220" s="195"/>
      <c r="C220" s="196"/>
      <c r="D220" s="190" t="s">
        <v>131</v>
      </c>
      <c r="E220" s="197" t="s">
        <v>21</v>
      </c>
      <c r="F220" s="198" t="s">
        <v>242</v>
      </c>
      <c r="G220" s="196"/>
      <c r="H220" s="199">
        <v>4</v>
      </c>
      <c r="I220" s="200"/>
      <c r="J220" s="196"/>
      <c r="K220" s="196"/>
      <c r="L220" s="201"/>
      <c r="M220" s="202"/>
      <c r="N220" s="203"/>
      <c r="O220" s="203"/>
      <c r="P220" s="203"/>
      <c r="Q220" s="203"/>
      <c r="R220" s="203"/>
      <c r="S220" s="203"/>
      <c r="T220" s="204"/>
      <c r="AT220" s="205" t="s">
        <v>131</v>
      </c>
      <c r="AU220" s="205" t="s">
        <v>84</v>
      </c>
      <c r="AV220" s="13" t="s">
        <v>84</v>
      </c>
      <c r="AW220" s="13" t="s">
        <v>36</v>
      </c>
      <c r="AX220" s="13" t="s">
        <v>74</v>
      </c>
      <c r="AY220" s="205" t="s">
        <v>121</v>
      </c>
    </row>
    <row r="221" spans="1:65" s="13" customFormat="1" ht="11.25">
      <c r="B221" s="195"/>
      <c r="C221" s="196"/>
      <c r="D221" s="190" t="s">
        <v>131</v>
      </c>
      <c r="E221" s="197" t="s">
        <v>21</v>
      </c>
      <c r="F221" s="198" t="s">
        <v>243</v>
      </c>
      <c r="G221" s="196"/>
      <c r="H221" s="199">
        <v>4</v>
      </c>
      <c r="I221" s="200"/>
      <c r="J221" s="196"/>
      <c r="K221" s="196"/>
      <c r="L221" s="201"/>
      <c r="M221" s="202"/>
      <c r="N221" s="203"/>
      <c r="O221" s="203"/>
      <c r="P221" s="203"/>
      <c r="Q221" s="203"/>
      <c r="R221" s="203"/>
      <c r="S221" s="203"/>
      <c r="T221" s="204"/>
      <c r="AT221" s="205" t="s">
        <v>131</v>
      </c>
      <c r="AU221" s="205" t="s">
        <v>84</v>
      </c>
      <c r="AV221" s="13" t="s">
        <v>84</v>
      </c>
      <c r="AW221" s="13" t="s">
        <v>36</v>
      </c>
      <c r="AX221" s="13" t="s">
        <v>74</v>
      </c>
      <c r="AY221" s="205" t="s">
        <v>121</v>
      </c>
    </row>
    <row r="222" spans="1:65" s="13" customFormat="1" ht="11.25">
      <c r="B222" s="195"/>
      <c r="C222" s="196"/>
      <c r="D222" s="190" t="s">
        <v>131</v>
      </c>
      <c r="E222" s="197" t="s">
        <v>21</v>
      </c>
      <c r="F222" s="198" t="s">
        <v>244</v>
      </c>
      <c r="G222" s="196"/>
      <c r="H222" s="199">
        <v>1</v>
      </c>
      <c r="I222" s="200"/>
      <c r="J222" s="196"/>
      <c r="K222" s="196"/>
      <c r="L222" s="201"/>
      <c r="M222" s="202"/>
      <c r="N222" s="203"/>
      <c r="O222" s="203"/>
      <c r="P222" s="203"/>
      <c r="Q222" s="203"/>
      <c r="R222" s="203"/>
      <c r="S222" s="203"/>
      <c r="T222" s="204"/>
      <c r="AT222" s="205" t="s">
        <v>131</v>
      </c>
      <c r="AU222" s="205" t="s">
        <v>84</v>
      </c>
      <c r="AV222" s="13" t="s">
        <v>84</v>
      </c>
      <c r="AW222" s="13" t="s">
        <v>36</v>
      </c>
      <c r="AX222" s="13" t="s">
        <v>74</v>
      </c>
      <c r="AY222" s="205" t="s">
        <v>121</v>
      </c>
    </row>
    <row r="223" spans="1:65" s="13" customFormat="1" ht="11.25">
      <c r="B223" s="195"/>
      <c r="C223" s="196"/>
      <c r="D223" s="190" t="s">
        <v>131</v>
      </c>
      <c r="E223" s="197" t="s">
        <v>21</v>
      </c>
      <c r="F223" s="198" t="s">
        <v>245</v>
      </c>
      <c r="G223" s="196"/>
      <c r="H223" s="199">
        <v>1</v>
      </c>
      <c r="I223" s="200"/>
      <c r="J223" s="196"/>
      <c r="K223" s="196"/>
      <c r="L223" s="201"/>
      <c r="M223" s="202"/>
      <c r="N223" s="203"/>
      <c r="O223" s="203"/>
      <c r="P223" s="203"/>
      <c r="Q223" s="203"/>
      <c r="R223" s="203"/>
      <c r="S223" s="203"/>
      <c r="T223" s="204"/>
      <c r="AT223" s="205" t="s">
        <v>131</v>
      </c>
      <c r="AU223" s="205" t="s">
        <v>84</v>
      </c>
      <c r="AV223" s="13" t="s">
        <v>84</v>
      </c>
      <c r="AW223" s="13" t="s">
        <v>36</v>
      </c>
      <c r="AX223" s="13" t="s">
        <v>74</v>
      </c>
      <c r="AY223" s="205" t="s">
        <v>121</v>
      </c>
    </row>
    <row r="224" spans="1:65" s="14" customFormat="1" ht="11.25">
      <c r="B224" s="206"/>
      <c r="C224" s="207"/>
      <c r="D224" s="190" t="s">
        <v>131</v>
      </c>
      <c r="E224" s="208" t="s">
        <v>21</v>
      </c>
      <c r="F224" s="209" t="s">
        <v>133</v>
      </c>
      <c r="G224" s="207"/>
      <c r="H224" s="210">
        <v>26</v>
      </c>
      <c r="I224" s="211"/>
      <c r="J224" s="207"/>
      <c r="K224" s="207"/>
      <c r="L224" s="212"/>
      <c r="M224" s="213"/>
      <c r="N224" s="214"/>
      <c r="O224" s="214"/>
      <c r="P224" s="214"/>
      <c r="Q224" s="214"/>
      <c r="R224" s="214"/>
      <c r="S224" s="214"/>
      <c r="T224" s="215"/>
      <c r="AT224" s="216" t="s">
        <v>131</v>
      </c>
      <c r="AU224" s="216" t="s">
        <v>84</v>
      </c>
      <c r="AV224" s="14" t="s">
        <v>128</v>
      </c>
      <c r="AW224" s="14" t="s">
        <v>36</v>
      </c>
      <c r="AX224" s="14" t="s">
        <v>79</v>
      </c>
      <c r="AY224" s="216" t="s">
        <v>121</v>
      </c>
    </row>
    <row r="225" spans="1:65" s="2" customFormat="1" ht="33" customHeight="1">
      <c r="A225" s="37"/>
      <c r="B225" s="38"/>
      <c r="C225" s="177" t="s">
        <v>246</v>
      </c>
      <c r="D225" s="177" t="s">
        <v>124</v>
      </c>
      <c r="E225" s="178" t="s">
        <v>247</v>
      </c>
      <c r="F225" s="179" t="s">
        <v>248</v>
      </c>
      <c r="G225" s="180" t="s">
        <v>231</v>
      </c>
      <c r="H225" s="181">
        <v>296</v>
      </c>
      <c r="I225" s="182"/>
      <c r="J225" s="183">
        <f>ROUND(I225*H225,2)</f>
        <v>0</v>
      </c>
      <c r="K225" s="179" t="s">
        <v>141</v>
      </c>
      <c r="L225" s="42"/>
      <c r="M225" s="184" t="s">
        <v>21</v>
      </c>
      <c r="N225" s="185" t="s">
        <v>45</v>
      </c>
      <c r="O225" s="67"/>
      <c r="P225" s="186">
        <f>O225*H225</f>
        <v>0</v>
      </c>
      <c r="Q225" s="186">
        <v>3.13E-3</v>
      </c>
      <c r="R225" s="186">
        <f>Q225*H225</f>
        <v>0.92647999999999997</v>
      </c>
      <c r="S225" s="186">
        <v>0</v>
      </c>
      <c r="T225" s="187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188" t="s">
        <v>128</v>
      </c>
      <c r="AT225" s="188" t="s">
        <v>124</v>
      </c>
      <c r="AU225" s="188" t="s">
        <v>84</v>
      </c>
      <c r="AY225" s="19" t="s">
        <v>121</v>
      </c>
      <c r="BE225" s="189">
        <f>IF(N225="základní",J225,0)</f>
        <v>0</v>
      </c>
      <c r="BF225" s="189">
        <f>IF(N225="snížená",J225,0)</f>
        <v>0</v>
      </c>
      <c r="BG225" s="189">
        <f>IF(N225="zákl. přenesená",J225,0)</f>
        <v>0</v>
      </c>
      <c r="BH225" s="189">
        <f>IF(N225="sníž. přenesená",J225,0)</f>
        <v>0</v>
      </c>
      <c r="BI225" s="189">
        <f>IF(N225="nulová",J225,0)</f>
        <v>0</v>
      </c>
      <c r="BJ225" s="19" t="s">
        <v>79</v>
      </c>
      <c r="BK225" s="189">
        <f>ROUND(I225*H225,2)</f>
        <v>0</v>
      </c>
      <c r="BL225" s="19" t="s">
        <v>128</v>
      </c>
      <c r="BM225" s="188" t="s">
        <v>249</v>
      </c>
    </row>
    <row r="226" spans="1:65" s="2" customFormat="1" ht="29.25">
      <c r="A226" s="37"/>
      <c r="B226" s="38"/>
      <c r="C226" s="39"/>
      <c r="D226" s="190" t="s">
        <v>130</v>
      </c>
      <c r="E226" s="39"/>
      <c r="F226" s="191" t="s">
        <v>250</v>
      </c>
      <c r="G226" s="39"/>
      <c r="H226" s="39"/>
      <c r="I226" s="192"/>
      <c r="J226" s="39"/>
      <c r="K226" s="39"/>
      <c r="L226" s="42"/>
      <c r="M226" s="193"/>
      <c r="N226" s="194"/>
      <c r="O226" s="67"/>
      <c r="P226" s="67"/>
      <c r="Q226" s="67"/>
      <c r="R226" s="67"/>
      <c r="S226" s="67"/>
      <c r="T226" s="68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T226" s="19" t="s">
        <v>130</v>
      </c>
      <c r="AU226" s="19" t="s">
        <v>84</v>
      </c>
    </row>
    <row r="227" spans="1:65" s="2" customFormat="1" ht="11.25">
      <c r="A227" s="37"/>
      <c r="B227" s="38"/>
      <c r="C227" s="39"/>
      <c r="D227" s="217" t="s">
        <v>144</v>
      </c>
      <c r="E227" s="39"/>
      <c r="F227" s="218" t="s">
        <v>251</v>
      </c>
      <c r="G227" s="39"/>
      <c r="H227" s="39"/>
      <c r="I227" s="192"/>
      <c r="J227" s="39"/>
      <c r="K227" s="39"/>
      <c r="L227" s="42"/>
      <c r="M227" s="193"/>
      <c r="N227" s="194"/>
      <c r="O227" s="67"/>
      <c r="P227" s="67"/>
      <c r="Q227" s="67"/>
      <c r="R227" s="67"/>
      <c r="S227" s="67"/>
      <c r="T227" s="68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T227" s="19" t="s">
        <v>144</v>
      </c>
      <c r="AU227" s="19" t="s">
        <v>84</v>
      </c>
    </row>
    <row r="228" spans="1:65" s="13" customFormat="1" ht="11.25">
      <c r="B228" s="195"/>
      <c r="C228" s="196"/>
      <c r="D228" s="190" t="s">
        <v>131</v>
      </c>
      <c r="E228" s="197" t="s">
        <v>21</v>
      </c>
      <c r="F228" s="198" t="s">
        <v>252</v>
      </c>
      <c r="G228" s="196"/>
      <c r="H228" s="199">
        <v>84</v>
      </c>
      <c r="I228" s="200"/>
      <c r="J228" s="196"/>
      <c r="K228" s="196"/>
      <c r="L228" s="201"/>
      <c r="M228" s="202"/>
      <c r="N228" s="203"/>
      <c r="O228" s="203"/>
      <c r="P228" s="203"/>
      <c r="Q228" s="203"/>
      <c r="R228" s="203"/>
      <c r="S228" s="203"/>
      <c r="T228" s="204"/>
      <c r="AT228" s="205" t="s">
        <v>131</v>
      </c>
      <c r="AU228" s="205" t="s">
        <v>84</v>
      </c>
      <c r="AV228" s="13" t="s">
        <v>84</v>
      </c>
      <c r="AW228" s="13" t="s">
        <v>36</v>
      </c>
      <c r="AX228" s="13" t="s">
        <v>74</v>
      </c>
      <c r="AY228" s="205" t="s">
        <v>121</v>
      </c>
    </row>
    <row r="229" spans="1:65" s="13" customFormat="1" ht="11.25">
      <c r="B229" s="195"/>
      <c r="C229" s="196"/>
      <c r="D229" s="190" t="s">
        <v>131</v>
      </c>
      <c r="E229" s="197" t="s">
        <v>21</v>
      </c>
      <c r="F229" s="198" t="s">
        <v>253</v>
      </c>
      <c r="G229" s="196"/>
      <c r="H229" s="199">
        <v>6</v>
      </c>
      <c r="I229" s="200"/>
      <c r="J229" s="196"/>
      <c r="K229" s="196"/>
      <c r="L229" s="201"/>
      <c r="M229" s="202"/>
      <c r="N229" s="203"/>
      <c r="O229" s="203"/>
      <c r="P229" s="203"/>
      <c r="Q229" s="203"/>
      <c r="R229" s="203"/>
      <c r="S229" s="203"/>
      <c r="T229" s="204"/>
      <c r="AT229" s="205" t="s">
        <v>131</v>
      </c>
      <c r="AU229" s="205" t="s">
        <v>84</v>
      </c>
      <c r="AV229" s="13" t="s">
        <v>84</v>
      </c>
      <c r="AW229" s="13" t="s">
        <v>36</v>
      </c>
      <c r="AX229" s="13" t="s">
        <v>74</v>
      </c>
      <c r="AY229" s="205" t="s">
        <v>121</v>
      </c>
    </row>
    <row r="230" spans="1:65" s="13" customFormat="1" ht="11.25">
      <c r="B230" s="195"/>
      <c r="C230" s="196"/>
      <c r="D230" s="190" t="s">
        <v>131</v>
      </c>
      <c r="E230" s="197" t="s">
        <v>21</v>
      </c>
      <c r="F230" s="198" t="s">
        <v>254</v>
      </c>
      <c r="G230" s="196"/>
      <c r="H230" s="199">
        <v>2</v>
      </c>
      <c r="I230" s="200"/>
      <c r="J230" s="196"/>
      <c r="K230" s="196"/>
      <c r="L230" s="201"/>
      <c r="M230" s="202"/>
      <c r="N230" s="203"/>
      <c r="O230" s="203"/>
      <c r="P230" s="203"/>
      <c r="Q230" s="203"/>
      <c r="R230" s="203"/>
      <c r="S230" s="203"/>
      <c r="T230" s="204"/>
      <c r="AT230" s="205" t="s">
        <v>131</v>
      </c>
      <c r="AU230" s="205" t="s">
        <v>84</v>
      </c>
      <c r="AV230" s="13" t="s">
        <v>84</v>
      </c>
      <c r="AW230" s="13" t="s">
        <v>36</v>
      </c>
      <c r="AX230" s="13" t="s">
        <v>74</v>
      </c>
      <c r="AY230" s="205" t="s">
        <v>121</v>
      </c>
    </row>
    <row r="231" spans="1:65" s="13" customFormat="1" ht="11.25">
      <c r="B231" s="195"/>
      <c r="C231" s="196"/>
      <c r="D231" s="190" t="s">
        <v>131</v>
      </c>
      <c r="E231" s="197" t="s">
        <v>21</v>
      </c>
      <c r="F231" s="198" t="s">
        <v>254</v>
      </c>
      <c r="G231" s="196"/>
      <c r="H231" s="199">
        <v>2</v>
      </c>
      <c r="I231" s="200"/>
      <c r="J231" s="196"/>
      <c r="K231" s="196"/>
      <c r="L231" s="201"/>
      <c r="M231" s="202"/>
      <c r="N231" s="203"/>
      <c r="O231" s="203"/>
      <c r="P231" s="203"/>
      <c r="Q231" s="203"/>
      <c r="R231" s="203"/>
      <c r="S231" s="203"/>
      <c r="T231" s="204"/>
      <c r="AT231" s="205" t="s">
        <v>131</v>
      </c>
      <c r="AU231" s="205" t="s">
        <v>84</v>
      </c>
      <c r="AV231" s="13" t="s">
        <v>84</v>
      </c>
      <c r="AW231" s="13" t="s">
        <v>36</v>
      </c>
      <c r="AX231" s="13" t="s">
        <v>74</v>
      </c>
      <c r="AY231" s="205" t="s">
        <v>121</v>
      </c>
    </row>
    <row r="232" spans="1:65" s="13" customFormat="1" ht="11.25">
      <c r="B232" s="195"/>
      <c r="C232" s="196"/>
      <c r="D232" s="190" t="s">
        <v>131</v>
      </c>
      <c r="E232" s="197" t="s">
        <v>21</v>
      </c>
      <c r="F232" s="198" t="s">
        <v>255</v>
      </c>
      <c r="G232" s="196"/>
      <c r="H232" s="199">
        <v>2</v>
      </c>
      <c r="I232" s="200"/>
      <c r="J232" s="196"/>
      <c r="K232" s="196"/>
      <c r="L232" s="201"/>
      <c r="M232" s="202"/>
      <c r="N232" s="203"/>
      <c r="O232" s="203"/>
      <c r="P232" s="203"/>
      <c r="Q232" s="203"/>
      <c r="R232" s="203"/>
      <c r="S232" s="203"/>
      <c r="T232" s="204"/>
      <c r="AT232" s="205" t="s">
        <v>131</v>
      </c>
      <c r="AU232" s="205" t="s">
        <v>84</v>
      </c>
      <c r="AV232" s="13" t="s">
        <v>84</v>
      </c>
      <c r="AW232" s="13" t="s">
        <v>36</v>
      </c>
      <c r="AX232" s="13" t="s">
        <v>74</v>
      </c>
      <c r="AY232" s="205" t="s">
        <v>121</v>
      </c>
    </row>
    <row r="233" spans="1:65" s="13" customFormat="1" ht="11.25">
      <c r="B233" s="195"/>
      <c r="C233" s="196"/>
      <c r="D233" s="190" t="s">
        <v>131</v>
      </c>
      <c r="E233" s="197" t="s">
        <v>21</v>
      </c>
      <c r="F233" s="198" t="s">
        <v>256</v>
      </c>
      <c r="G233" s="196"/>
      <c r="H233" s="199">
        <v>2</v>
      </c>
      <c r="I233" s="200"/>
      <c r="J233" s="196"/>
      <c r="K233" s="196"/>
      <c r="L233" s="201"/>
      <c r="M233" s="202"/>
      <c r="N233" s="203"/>
      <c r="O233" s="203"/>
      <c r="P233" s="203"/>
      <c r="Q233" s="203"/>
      <c r="R233" s="203"/>
      <c r="S233" s="203"/>
      <c r="T233" s="204"/>
      <c r="AT233" s="205" t="s">
        <v>131</v>
      </c>
      <c r="AU233" s="205" t="s">
        <v>84</v>
      </c>
      <c r="AV233" s="13" t="s">
        <v>84</v>
      </c>
      <c r="AW233" s="13" t="s">
        <v>36</v>
      </c>
      <c r="AX233" s="13" t="s">
        <v>74</v>
      </c>
      <c r="AY233" s="205" t="s">
        <v>121</v>
      </c>
    </row>
    <row r="234" spans="1:65" s="13" customFormat="1" ht="11.25">
      <c r="B234" s="195"/>
      <c r="C234" s="196"/>
      <c r="D234" s="190" t="s">
        <v>131</v>
      </c>
      <c r="E234" s="197" t="s">
        <v>21</v>
      </c>
      <c r="F234" s="198" t="s">
        <v>257</v>
      </c>
      <c r="G234" s="196"/>
      <c r="H234" s="199">
        <v>8</v>
      </c>
      <c r="I234" s="200"/>
      <c r="J234" s="196"/>
      <c r="K234" s="196"/>
      <c r="L234" s="201"/>
      <c r="M234" s="202"/>
      <c r="N234" s="203"/>
      <c r="O234" s="203"/>
      <c r="P234" s="203"/>
      <c r="Q234" s="203"/>
      <c r="R234" s="203"/>
      <c r="S234" s="203"/>
      <c r="T234" s="204"/>
      <c r="AT234" s="205" t="s">
        <v>131</v>
      </c>
      <c r="AU234" s="205" t="s">
        <v>84</v>
      </c>
      <c r="AV234" s="13" t="s">
        <v>84</v>
      </c>
      <c r="AW234" s="13" t="s">
        <v>36</v>
      </c>
      <c r="AX234" s="13" t="s">
        <v>74</v>
      </c>
      <c r="AY234" s="205" t="s">
        <v>121</v>
      </c>
    </row>
    <row r="235" spans="1:65" s="13" customFormat="1" ht="11.25">
      <c r="B235" s="195"/>
      <c r="C235" s="196"/>
      <c r="D235" s="190" t="s">
        <v>131</v>
      </c>
      <c r="E235" s="197" t="s">
        <v>21</v>
      </c>
      <c r="F235" s="198" t="s">
        <v>258</v>
      </c>
      <c r="G235" s="196"/>
      <c r="H235" s="199">
        <v>6</v>
      </c>
      <c r="I235" s="200"/>
      <c r="J235" s="196"/>
      <c r="K235" s="196"/>
      <c r="L235" s="201"/>
      <c r="M235" s="202"/>
      <c r="N235" s="203"/>
      <c r="O235" s="203"/>
      <c r="P235" s="203"/>
      <c r="Q235" s="203"/>
      <c r="R235" s="203"/>
      <c r="S235" s="203"/>
      <c r="T235" s="204"/>
      <c r="AT235" s="205" t="s">
        <v>131</v>
      </c>
      <c r="AU235" s="205" t="s">
        <v>84</v>
      </c>
      <c r="AV235" s="13" t="s">
        <v>84</v>
      </c>
      <c r="AW235" s="13" t="s">
        <v>36</v>
      </c>
      <c r="AX235" s="13" t="s">
        <v>74</v>
      </c>
      <c r="AY235" s="205" t="s">
        <v>121</v>
      </c>
    </row>
    <row r="236" spans="1:65" s="13" customFormat="1" ht="11.25">
      <c r="B236" s="195"/>
      <c r="C236" s="196"/>
      <c r="D236" s="190" t="s">
        <v>131</v>
      </c>
      <c r="E236" s="197" t="s">
        <v>21</v>
      </c>
      <c r="F236" s="198" t="s">
        <v>259</v>
      </c>
      <c r="G236" s="196"/>
      <c r="H236" s="199">
        <v>6</v>
      </c>
      <c r="I236" s="200"/>
      <c r="J236" s="196"/>
      <c r="K236" s="196"/>
      <c r="L236" s="201"/>
      <c r="M236" s="202"/>
      <c r="N236" s="203"/>
      <c r="O236" s="203"/>
      <c r="P236" s="203"/>
      <c r="Q236" s="203"/>
      <c r="R236" s="203"/>
      <c r="S236" s="203"/>
      <c r="T236" s="204"/>
      <c r="AT236" s="205" t="s">
        <v>131</v>
      </c>
      <c r="AU236" s="205" t="s">
        <v>84</v>
      </c>
      <c r="AV236" s="13" t="s">
        <v>84</v>
      </c>
      <c r="AW236" s="13" t="s">
        <v>36</v>
      </c>
      <c r="AX236" s="13" t="s">
        <v>74</v>
      </c>
      <c r="AY236" s="205" t="s">
        <v>121</v>
      </c>
    </row>
    <row r="237" spans="1:65" s="13" customFormat="1" ht="11.25">
      <c r="B237" s="195"/>
      <c r="C237" s="196"/>
      <c r="D237" s="190" t="s">
        <v>131</v>
      </c>
      <c r="E237" s="197" t="s">
        <v>21</v>
      </c>
      <c r="F237" s="198" t="s">
        <v>260</v>
      </c>
      <c r="G237" s="196"/>
      <c r="H237" s="199">
        <v>24</v>
      </c>
      <c r="I237" s="200"/>
      <c r="J237" s="196"/>
      <c r="K237" s="196"/>
      <c r="L237" s="201"/>
      <c r="M237" s="202"/>
      <c r="N237" s="203"/>
      <c r="O237" s="203"/>
      <c r="P237" s="203"/>
      <c r="Q237" s="203"/>
      <c r="R237" s="203"/>
      <c r="S237" s="203"/>
      <c r="T237" s="204"/>
      <c r="AT237" s="205" t="s">
        <v>131</v>
      </c>
      <c r="AU237" s="205" t="s">
        <v>84</v>
      </c>
      <c r="AV237" s="13" t="s">
        <v>84</v>
      </c>
      <c r="AW237" s="13" t="s">
        <v>36</v>
      </c>
      <c r="AX237" s="13" t="s">
        <v>74</v>
      </c>
      <c r="AY237" s="205" t="s">
        <v>121</v>
      </c>
    </row>
    <row r="238" spans="1:65" s="13" customFormat="1" ht="11.25">
      <c r="B238" s="195"/>
      <c r="C238" s="196"/>
      <c r="D238" s="190" t="s">
        <v>131</v>
      </c>
      <c r="E238" s="197" t="s">
        <v>21</v>
      </c>
      <c r="F238" s="198" t="s">
        <v>261</v>
      </c>
      <c r="G238" s="196"/>
      <c r="H238" s="199">
        <v>6</v>
      </c>
      <c r="I238" s="200"/>
      <c r="J238" s="196"/>
      <c r="K238" s="196"/>
      <c r="L238" s="201"/>
      <c r="M238" s="202"/>
      <c r="N238" s="203"/>
      <c r="O238" s="203"/>
      <c r="P238" s="203"/>
      <c r="Q238" s="203"/>
      <c r="R238" s="203"/>
      <c r="S238" s="203"/>
      <c r="T238" s="204"/>
      <c r="AT238" s="205" t="s">
        <v>131</v>
      </c>
      <c r="AU238" s="205" t="s">
        <v>84</v>
      </c>
      <c r="AV238" s="13" t="s">
        <v>84</v>
      </c>
      <c r="AW238" s="13" t="s">
        <v>36</v>
      </c>
      <c r="AX238" s="13" t="s">
        <v>74</v>
      </c>
      <c r="AY238" s="205" t="s">
        <v>121</v>
      </c>
    </row>
    <row r="239" spans="1:65" s="13" customFormat="1" ht="11.25">
      <c r="B239" s="195"/>
      <c r="C239" s="196"/>
      <c r="D239" s="190" t="s">
        <v>131</v>
      </c>
      <c r="E239" s="197" t="s">
        <v>21</v>
      </c>
      <c r="F239" s="198" t="s">
        <v>262</v>
      </c>
      <c r="G239" s="196"/>
      <c r="H239" s="199">
        <v>12</v>
      </c>
      <c r="I239" s="200"/>
      <c r="J239" s="196"/>
      <c r="K239" s="196"/>
      <c r="L239" s="201"/>
      <c r="M239" s="202"/>
      <c r="N239" s="203"/>
      <c r="O239" s="203"/>
      <c r="P239" s="203"/>
      <c r="Q239" s="203"/>
      <c r="R239" s="203"/>
      <c r="S239" s="203"/>
      <c r="T239" s="204"/>
      <c r="AT239" s="205" t="s">
        <v>131</v>
      </c>
      <c r="AU239" s="205" t="s">
        <v>84</v>
      </c>
      <c r="AV239" s="13" t="s">
        <v>84</v>
      </c>
      <c r="AW239" s="13" t="s">
        <v>36</v>
      </c>
      <c r="AX239" s="13" t="s">
        <v>74</v>
      </c>
      <c r="AY239" s="205" t="s">
        <v>121</v>
      </c>
    </row>
    <row r="240" spans="1:65" s="13" customFormat="1" ht="11.25">
      <c r="B240" s="195"/>
      <c r="C240" s="196"/>
      <c r="D240" s="190" t="s">
        <v>131</v>
      </c>
      <c r="E240" s="197" t="s">
        <v>21</v>
      </c>
      <c r="F240" s="198" t="s">
        <v>263</v>
      </c>
      <c r="G240" s="196"/>
      <c r="H240" s="199">
        <v>2</v>
      </c>
      <c r="I240" s="200"/>
      <c r="J240" s="196"/>
      <c r="K240" s="196"/>
      <c r="L240" s="201"/>
      <c r="M240" s="202"/>
      <c r="N240" s="203"/>
      <c r="O240" s="203"/>
      <c r="P240" s="203"/>
      <c r="Q240" s="203"/>
      <c r="R240" s="203"/>
      <c r="S240" s="203"/>
      <c r="T240" s="204"/>
      <c r="AT240" s="205" t="s">
        <v>131</v>
      </c>
      <c r="AU240" s="205" t="s">
        <v>84</v>
      </c>
      <c r="AV240" s="13" t="s">
        <v>84</v>
      </c>
      <c r="AW240" s="13" t="s">
        <v>36</v>
      </c>
      <c r="AX240" s="13" t="s">
        <v>74</v>
      </c>
      <c r="AY240" s="205" t="s">
        <v>121</v>
      </c>
    </row>
    <row r="241" spans="2:51" s="13" customFormat="1" ht="11.25">
      <c r="B241" s="195"/>
      <c r="C241" s="196"/>
      <c r="D241" s="190" t="s">
        <v>131</v>
      </c>
      <c r="E241" s="197" t="s">
        <v>21</v>
      </c>
      <c r="F241" s="198" t="s">
        <v>264</v>
      </c>
      <c r="G241" s="196"/>
      <c r="H241" s="199">
        <v>2</v>
      </c>
      <c r="I241" s="200"/>
      <c r="J241" s="196"/>
      <c r="K241" s="196"/>
      <c r="L241" s="201"/>
      <c r="M241" s="202"/>
      <c r="N241" s="203"/>
      <c r="O241" s="203"/>
      <c r="P241" s="203"/>
      <c r="Q241" s="203"/>
      <c r="R241" s="203"/>
      <c r="S241" s="203"/>
      <c r="T241" s="204"/>
      <c r="AT241" s="205" t="s">
        <v>131</v>
      </c>
      <c r="AU241" s="205" t="s">
        <v>84</v>
      </c>
      <c r="AV241" s="13" t="s">
        <v>84</v>
      </c>
      <c r="AW241" s="13" t="s">
        <v>36</v>
      </c>
      <c r="AX241" s="13" t="s">
        <v>74</v>
      </c>
      <c r="AY241" s="205" t="s">
        <v>121</v>
      </c>
    </row>
    <row r="242" spans="2:51" s="13" customFormat="1" ht="11.25">
      <c r="B242" s="195"/>
      <c r="C242" s="196"/>
      <c r="D242" s="190" t="s">
        <v>131</v>
      </c>
      <c r="E242" s="197" t="s">
        <v>21</v>
      </c>
      <c r="F242" s="198" t="s">
        <v>265</v>
      </c>
      <c r="G242" s="196"/>
      <c r="H242" s="199">
        <v>12</v>
      </c>
      <c r="I242" s="200"/>
      <c r="J242" s="196"/>
      <c r="K242" s="196"/>
      <c r="L242" s="201"/>
      <c r="M242" s="202"/>
      <c r="N242" s="203"/>
      <c r="O242" s="203"/>
      <c r="P242" s="203"/>
      <c r="Q242" s="203"/>
      <c r="R242" s="203"/>
      <c r="S242" s="203"/>
      <c r="T242" s="204"/>
      <c r="AT242" s="205" t="s">
        <v>131</v>
      </c>
      <c r="AU242" s="205" t="s">
        <v>84</v>
      </c>
      <c r="AV242" s="13" t="s">
        <v>84</v>
      </c>
      <c r="AW242" s="13" t="s">
        <v>36</v>
      </c>
      <c r="AX242" s="13" t="s">
        <v>74</v>
      </c>
      <c r="AY242" s="205" t="s">
        <v>121</v>
      </c>
    </row>
    <row r="243" spans="2:51" s="13" customFormat="1" ht="11.25">
      <c r="B243" s="195"/>
      <c r="C243" s="196"/>
      <c r="D243" s="190" t="s">
        <v>131</v>
      </c>
      <c r="E243" s="197" t="s">
        <v>21</v>
      </c>
      <c r="F243" s="198" t="s">
        <v>266</v>
      </c>
      <c r="G243" s="196"/>
      <c r="H243" s="199">
        <v>12</v>
      </c>
      <c r="I243" s="200"/>
      <c r="J243" s="196"/>
      <c r="K243" s="196"/>
      <c r="L243" s="201"/>
      <c r="M243" s="202"/>
      <c r="N243" s="203"/>
      <c r="O243" s="203"/>
      <c r="P243" s="203"/>
      <c r="Q243" s="203"/>
      <c r="R243" s="203"/>
      <c r="S243" s="203"/>
      <c r="T243" s="204"/>
      <c r="AT243" s="205" t="s">
        <v>131</v>
      </c>
      <c r="AU243" s="205" t="s">
        <v>84</v>
      </c>
      <c r="AV243" s="13" t="s">
        <v>84</v>
      </c>
      <c r="AW243" s="13" t="s">
        <v>36</v>
      </c>
      <c r="AX243" s="13" t="s">
        <v>74</v>
      </c>
      <c r="AY243" s="205" t="s">
        <v>121</v>
      </c>
    </row>
    <row r="244" spans="2:51" s="13" customFormat="1" ht="11.25">
      <c r="B244" s="195"/>
      <c r="C244" s="196"/>
      <c r="D244" s="190" t="s">
        <v>131</v>
      </c>
      <c r="E244" s="197" t="s">
        <v>21</v>
      </c>
      <c r="F244" s="198" t="s">
        <v>267</v>
      </c>
      <c r="G244" s="196"/>
      <c r="H244" s="199">
        <v>12</v>
      </c>
      <c r="I244" s="200"/>
      <c r="J244" s="196"/>
      <c r="K244" s="196"/>
      <c r="L244" s="201"/>
      <c r="M244" s="202"/>
      <c r="N244" s="203"/>
      <c r="O244" s="203"/>
      <c r="P244" s="203"/>
      <c r="Q244" s="203"/>
      <c r="R244" s="203"/>
      <c r="S244" s="203"/>
      <c r="T244" s="204"/>
      <c r="AT244" s="205" t="s">
        <v>131</v>
      </c>
      <c r="AU244" s="205" t="s">
        <v>84</v>
      </c>
      <c r="AV244" s="13" t="s">
        <v>84</v>
      </c>
      <c r="AW244" s="13" t="s">
        <v>36</v>
      </c>
      <c r="AX244" s="13" t="s">
        <v>74</v>
      </c>
      <c r="AY244" s="205" t="s">
        <v>121</v>
      </c>
    </row>
    <row r="245" spans="2:51" s="13" customFormat="1" ht="11.25">
      <c r="B245" s="195"/>
      <c r="C245" s="196"/>
      <c r="D245" s="190" t="s">
        <v>131</v>
      </c>
      <c r="E245" s="197" t="s">
        <v>21</v>
      </c>
      <c r="F245" s="198" t="s">
        <v>268</v>
      </c>
      <c r="G245" s="196"/>
      <c r="H245" s="199">
        <v>2</v>
      </c>
      <c r="I245" s="200"/>
      <c r="J245" s="196"/>
      <c r="K245" s="196"/>
      <c r="L245" s="201"/>
      <c r="M245" s="202"/>
      <c r="N245" s="203"/>
      <c r="O245" s="203"/>
      <c r="P245" s="203"/>
      <c r="Q245" s="203"/>
      <c r="R245" s="203"/>
      <c r="S245" s="203"/>
      <c r="T245" s="204"/>
      <c r="AT245" s="205" t="s">
        <v>131</v>
      </c>
      <c r="AU245" s="205" t="s">
        <v>84</v>
      </c>
      <c r="AV245" s="13" t="s">
        <v>84</v>
      </c>
      <c r="AW245" s="13" t="s">
        <v>36</v>
      </c>
      <c r="AX245" s="13" t="s">
        <v>74</v>
      </c>
      <c r="AY245" s="205" t="s">
        <v>121</v>
      </c>
    </row>
    <row r="246" spans="2:51" s="13" customFormat="1" ht="11.25">
      <c r="B246" s="195"/>
      <c r="C246" s="196"/>
      <c r="D246" s="190" t="s">
        <v>131</v>
      </c>
      <c r="E246" s="197" t="s">
        <v>21</v>
      </c>
      <c r="F246" s="198" t="s">
        <v>269</v>
      </c>
      <c r="G246" s="196"/>
      <c r="H246" s="199">
        <v>2</v>
      </c>
      <c r="I246" s="200"/>
      <c r="J246" s="196"/>
      <c r="K246" s="196"/>
      <c r="L246" s="201"/>
      <c r="M246" s="202"/>
      <c r="N246" s="203"/>
      <c r="O246" s="203"/>
      <c r="P246" s="203"/>
      <c r="Q246" s="203"/>
      <c r="R246" s="203"/>
      <c r="S246" s="203"/>
      <c r="T246" s="204"/>
      <c r="AT246" s="205" t="s">
        <v>131</v>
      </c>
      <c r="AU246" s="205" t="s">
        <v>84</v>
      </c>
      <c r="AV246" s="13" t="s">
        <v>84</v>
      </c>
      <c r="AW246" s="13" t="s">
        <v>36</v>
      </c>
      <c r="AX246" s="13" t="s">
        <v>74</v>
      </c>
      <c r="AY246" s="205" t="s">
        <v>121</v>
      </c>
    </row>
    <row r="247" spans="2:51" s="13" customFormat="1" ht="11.25">
      <c r="B247" s="195"/>
      <c r="C247" s="196"/>
      <c r="D247" s="190" t="s">
        <v>131</v>
      </c>
      <c r="E247" s="197" t="s">
        <v>21</v>
      </c>
      <c r="F247" s="198" t="s">
        <v>270</v>
      </c>
      <c r="G247" s="196"/>
      <c r="H247" s="199">
        <v>4</v>
      </c>
      <c r="I247" s="200"/>
      <c r="J247" s="196"/>
      <c r="K247" s="196"/>
      <c r="L247" s="201"/>
      <c r="M247" s="202"/>
      <c r="N247" s="203"/>
      <c r="O247" s="203"/>
      <c r="P247" s="203"/>
      <c r="Q247" s="203"/>
      <c r="R247" s="203"/>
      <c r="S247" s="203"/>
      <c r="T247" s="204"/>
      <c r="AT247" s="205" t="s">
        <v>131</v>
      </c>
      <c r="AU247" s="205" t="s">
        <v>84</v>
      </c>
      <c r="AV247" s="13" t="s">
        <v>84</v>
      </c>
      <c r="AW247" s="13" t="s">
        <v>36</v>
      </c>
      <c r="AX247" s="13" t="s">
        <v>74</v>
      </c>
      <c r="AY247" s="205" t="s">
        <v>121</v>
      </c>
    </row>
    <row r="248" spans="2:51" s="13" customFormat="1" ht="11.25">
      <c r="B248" s="195"/>
      <c r="C248" s="196"/>
      <c r="D248" s="190" t="s">
        <v>131</v>
      </c>
      <c r="E248" s="197" t="s">
        <v>21</v>
      </c>
      <c r="F248" s="198" t="s">
        <v>271</v>
      </c>
      <c r="G248" s="196"/>
      <c r="H248" s="199">
        <v>4</v>
      </c>
      <c r="I248" s="200"/>
      <c r="J248" s="196"/>
      <c r="K248" s="196"/>
      <c r="L248" s="201"/>
      <c r="M248" s="202"/>
      <c r="N248" s="203"/>
      <c r="O248" s="203"/>
      <c r="P248" s="203"/>
      <c r="Q248" s="203"/>
      <c r="R248" s="203"/>
      <c r="S248" s="203"/>
      <c r="T248" s="204"/>
      <c r="AT248" s="205" t="s">
        <v>131</v>
      </c>
      <c r="AU248" s="205" t="s">
        <v>84</v>
      </c>
      <c r="AV248" s="13" t="s">
        <v>84</v>
      </c>
      <c r="AW248" s="13" t="s">
        <v>36</v>
      </c>
      <c r="AX248" s="13" t="s">
        <v>74</v>
      </c>
      <c r="AY248" s="205" t="s">
        <v>121</v>
      </c>
    </row>
    <row r="249" spans="2:51" s="13" customFormat="1" ht="11.25">
      <c r="B249" s="195"/>
      <c r="C249" s="196"/>
      <c r="D249" s="190" t="s">
        <v>131</v>
      </c>
      <c r="E249" s="197" t="s">
        <v>21</v>
      </c>
      <c r="F249" s="198" t="s">
        <v>272</v>
      </c>
      <c r="G249" s="196"/>
      <c r="H249" s="199">
        <v>15</v>
      </c>
      <c r="I249" s="200"/>
      <c r="J249" s="196"/>
      <c r="K249" s="196"/>
      <c r="L249" s="201"/>
      <c r="M249" s="202"/>
      <c r="N249" s="203"/>
      <c r="O249" s="203"/>
      <c r="P249" s="203"/>
      <c r="Q249" s="203"/>
      <c r="R249" s="203"/>
      <c r="S249" s="203"/>
      <c r="T249" s="204"/>
      <c r="AT249" s="205" t="s">
        <v>131</v>
      </c>
      <c r="AU249" s="205" t="s">
        <v>84</v>
      </c>
      <c r="AV249" s="13" t="s">
        <v>84</v>
      </c>
      <c r="AW249" s="13" t="s">
        <v>36</v>
      </c>
      <c r="AX249" s="13" t="s">
        <v>74</v>
      </c>
      <c r="AY249" s="205" t="s">
        <v>121</v>
      </c>
    </row>
    <row r="250" spans="2:51" s="13" customFormat="1" ht="11.25">
      <c r="B250" s="195"/>
      <c r="C250" s="196"/>
      <c r="D250" s="190" t="s">
        <v>131</v>
      </c>
      <c r="E250" s="197" t="s">
        <v>21</v>
      </c>
      <c r="F250" s="198" t="s">
        <v>273</v>
      </c>
      <c r="G250" s="196"/>
      <c r="H250" s="199">
        <v>15</v>
      </c>
      <c r="I250" s="200"/>
      <c r="J250" s="196"/>
      <c r="K250" s="196"/>
      <c r="L250" s="201"/>
      <c r="M250" s="202"/>
      <c r="N250" s="203"/>
      <c r="O250" s="203"/>
      <c r="P250" s="203"/>
      <c r="Q250" s="203"/>
      <c r="R250" s="203"/>
      <c r="S250" s="203"/>
      <c r="T250" s="204"/>
      <c r="AT250" s="205" t="s">
        <v>131</v>
      </c>
      <c r="AU250" s="205" t="s">
        <v>84</v>
      </c>
      <c r="AV250" s="13" t="s">
        <v>84</v>
      </c>
      <c r="AW250" s="13" t="s">
        <v>36</v>
      </c>
      <c r="AX250" s="13" t="s">
        <v>74</v>
      </c>
      <c r="AY250" s="205" t="s">
        <v>121</v>
      </c>
    </row>
    <row r="251" spans="2:51" s="13" customFormat="1" ht="11.25">
      <c r="B251" s="195"/>
      <c r="C251" s="196"/>
      <c r="D251" s="190" t="s">
        <v>131</v>
      </c>
      <c r="E251" s="197" t="s">
        <v>21</v>
      </c>
      <c r="F251" s="198" t="s">
        <v>274</v>
      </c>
      <c r="G251" s="196"/>
      <c r="H251" s="199">
        <v>1</v>
      </c>
      <c r="I251" s="200"/>
      <c r="J251" s="196"/>
      <c r="K251" s="196"/>
      <c r="L251" s="201"/>
      <c r="M251" s="202"/>
      <c r="N251" s="203"/>
      <c r="O251" s="203"/>
      <c r="P251" s="203"/>
      <c r="Q251" s="203"/>
      <c r="R251" s="203"/>
      <c r="S251" s="203"/>
      <c r="T251" s="204"/>
      <c r="AT251" s="205" t="s">
        <v>131</v>
      </c>
      <c r="AU251" s="205" t="s">
        <v>84</v>
      </c>
      <c r="AV251" s="13" t="s">
        <v>84</v>
      </c>
      <c r="AW251" s="13" t="s">
        <v>36</v>
      </c>
      <c r="AX251" s="13" t="s">
        <v>74</v>
      </c>
      <c r="AY251" s="205" t="s">
        <v>121</v>
      </c>
    </row>
    <row r="252" spans="2:51" s="13" customFormat="1" ht="11.25">
      <c r="B252" s="195"/>
      <c r="C252" s="196"/>
      <c r="D252" s="190" t="s">
        <v>131</v>
      </c>
      <c r="E252" s="197" t="s">
        <v>21</v>
      </c>
      <c r="F252" s="198" t="s">
        <v>275</v>
      </c>
      <c r="G252" s="196"/>
      <c r="H252" s="199">
        <v>1</v>
      </c>
      <c r="I252" s="200"/>
      <c r="J252" s="196"/>
      <c r="K252" s="196"/>
      <c r="L252" s="201"/>
      <c r="M252" s="202"/>
      <c r="N252" s="203"/>
      <c r="O252" s="203"/>
      <c r="P252" s="203"/>
      <c r="Q252" s="203"/>
      <c r="R252" s="203"/>
      <c r="S252" s="203"/>
      <c r="T252" s="204"/>
      <c r="AT252" s="205" t="s">
        <v>131</v>
      </c>
      <c r="AU252" s="205" t="s">
        <v>84</v>
      </c>
      <c r="AV252" s="13" t="s">
        <v>84</v>
      </c>
      <c r="AW252" s="13" t="s">
        <v>36</v>
      </c>
      <c r="AX252" s="13" t="s">
        <v>74</v>
      </c>
      <c r="AY252" s="205" t="s">
        <v>121</v>
      </c>
    </row>
    <row r="253" spans="2:51" s="13" customFormat="1" ht="11.25">
      <c r="B253" s="195"/>
      <c r="C253" s="196"/>
      <c r="D253" s="190" t="s">
        <v>131</v>
      </c>
      <c r="E253" s="197" t="s">
        <v>21</v>
      </c>
      <c r="F253" s="198" t="s">
        <v>276</v>
      </c>
      <c r="G253" s="196"/>
      <c r="H253" s="199">
        <v>3</v>
      </c>
      <c r="I253" s="200"/>
      <c r="J253" s="196"/>
      <c r="K253" s="196"/>
      <c r="L253" s="201"/>
      <c r="M253" s="202"/>
      <c r="N253" s="203"/>
      <c r="O253" s="203"/>
      <c r="P253" s="203"/>
      <c r="Q253" s="203"/>
      <c r="R253" s="203"/>
      <c r="S253" s="203"/>
      <c r="T253" s="204"/>
      <c r="AT253" s="205" t="s">
        <v>131</v>
      </c>
      <c r="AU253" s="205" t="s">
        <v>84</v>
      </c>
      <c r="AV253" s="13" t="s">
        <v>84</v>
      </c>
      <c r="AW253" s="13" t="s">
        <v>36</v>
      </c>
      <c r="AX253" s="13" t="s">
        <v>74</v>
      </c>
      <c r="AY253" s="205" t="s">
        <v>121</v>
      </c>
    </row>
    <row r="254" spans="2:51" s="13" customFormat="1" ht="11.25">
      <c r="B254" s="195"/>
      <c r="C254" s="196"/>
      <c r="D254" s="190" t="s">
        <v>131</v>
      </c>
      <c r="E254" s="197" t="s">
        <v>21</v>
      </c>
      <c r="F254" s="198" t="s">
        <v>277</v>
      </c>
      <c r="G254" s="196"/>
      <c r="H254" s="199">
        <v>3</v>
      </c>
      <c r="I254" s="200"/>
      <c r="J254" s="196"/>
      <c r="K254" s="196"/>
      <c r="L254" s="201"/>
      <c r="M254" s="202"/>
      <c r="N254" s="203"/>
      <c r="O254" s="203"/>
      <c r="P254" s="203"/>
      <c r="Q254" s="203"/>
      <c r="R254" s="203"/>
      <c r="S254" s="203"/>
      <c r="T254" s="204"/>
      <c r="AT254" s="205" t="s">
        <v>131</v>
      </c>
      <c r="AU254" s="205" t="s">
        <v>84</v>
      </c>
      <c r="AV254" s="13" t="s">
        <v>84</v>
      </c>
      <c r="AW254" s="13" t="s">
        <v>36</v>
      </c>
      <c r="AX254" s="13" t="s">
        <v>74</v>
      </c>
      <c r="AY254" s="205" t="s">
        <v>121</v>
      </c>
    </row>
    <row r="255" spans="2:51" s="13" customFormat="1" ht="11.25">
      <c r="B255" s="195"/>
      <c r="C255" s="196"/>
      <c r="D255" s="190" t="s">
        <v>131</v>
      </c>
      <c r="E255" s="197" t="s">
        <v>21</v>
      </c>
      <c r="F255" s="198" t="s">
        <v>278</v>
      </c>
      <c r="G255" s="196"/>
      <c r="H255" s="199">
        <v>3</v>
      </c>
      <c r="I255" s="200"/>
      <c r="J255" s="196"/>
      <c r="K255" s="196"/>
      <c r="L255" s="201"/>
      <c r="M255" s="202"/>
      <c r="N255" s="203"/>
      <c r="O255" s="203"/>
      <c r="P255" s="203"/>
      <c r="Q255" s="203"/>
      <c r="R255" s="203"/>
      <c r="S255" s="203"/>
      <c r="T255" s="204"/>
      <c r="AT255" s="205" t="s">
        <v>131</v>
      </c>
      <c r="AU255" s="205" t="s">
        <v>84</v>
      </c>
      <c r="AV255" s="13" t="s">
        <v>84</v>
      </c>
      <c r="AW255" s="13" t="s">
        <v>36</v>
      </c>
      <c r="AX255" s="13" t="s">
        <v>74</v>
      </c>
      <c r="AY255" s="205" t="s">
        <v>121</v>
      </c>
    </row>
    <row r="256" spans="2:51" s="13" customFormat="1" ht="11.25">
      <c r="B256" s="195"/>
      <c r="C256" s="196"/>
      <c r="D256" s="190" t="s">
        <v>131</v>
      </c>
      <c r="E256" s="197" t="s">
        <v>21</v>
      </c>
      <c r="F256" s="198" t="s">
        <v>279</v>
      </c>
      <c r="G256" s="196"/>
      <c r="H256" s="199">
        <v>3</v>
      </c>
      <c r="I256" s="200"/>
      <c r="J256" s="196"/>
      <c r="K256" s="196"/>
      <c r="L256" s="201"/>
      <c r="M256" s="202"/>
      <c r="N256" s="203"/>
      <c r="O256" s="203"/>
      <c r="P256" s="203"/>
      <c r="Q256" s="203"/>
      <c r="R256" s="203"/>
      <c r="S256" s="203"/>
      <c r="T256" s="204"/>
      <c r="AT256" s="205" t="s">
        <v>131</v>
      </c>
      <c r="AU256" s="205" t="s">
        <v>84</v>
      </c>
      <c r="AV256" s="13" t="s">
        <v>84</v>
      </c>
      <c r="AW256" s="13" t="s">
        <v>36</v>
      </c>
      <c r="AX256" s="13" t="s">
        <v>74</v>
      </c>
      <c r="AY256" s="205" t="s">
        <v>121</v>
      </c>
    </row>
    <row r="257" spans="1:65" s="13" customFormat="1" ht="11.25">
      <c r="B257" s="195"/>
      <c r="C257" s="196"/>
      <c r="D257" s="190" t="s">
        <v>131</v>
      </c>
      <c r="E257" s="197" t="s">
        <v>21</v>
      </c>
      <c r="F257" s="198" t="s">
        <v>280</v>
      </c>
      <c r="G257" s="196"/>
      <c r="H257" s="199">
        <v>3</v>
      </c>
      <c r="I257" s="200"/>
      <c r="J257" s="196"/>
      <c r="K257" s="196"/>
      <c r="L257" s="201"/>
      <c r="M257" s="202"/>
      <c r="N257" s="203"/>
      <c r="O257" s="203"/>
      <c r="P257" s="203"/>
      <c r="Q257" s="203"/>
      <c r="R257" s="203"/>
      <c r="S257" s="203"/>
      <c r="T257" s="204"/>
      <c r="AT257" s="205" t="s">
        <v>131</v>
      </c>
      <c r="AU257" s="205" t="s">
        <v>84</v>
      </c>
      <c r="AV257" s="13" t="s">
        <v>84</v>
      </c>
      <c r="AW257" s="13" t="s">
        <v>36</v>
      </c>
      <c r="AX257" s="13" t="s">
        <v>74</v>
      </c>
      <c r="AY257" s="205" t="s">
        <v>121</v>
      </c>
    </row>
    <row r="258" spans="1:65" s="13" customFormat="1" ht="11.25">
      <c r="B258" s="195"/>
      <c r="C258" s="196"/>
      <c r="D258" s="190" t="s">
        <v>131</v>
      </c>
      <c r="E258" s="197" t="s">
        <v>21</v>
      </c>
      <c r="F258" s="198" t="s">
        <v>281</v>
      </c>
      <c r="G258" s="196"/>
      <c r="H258" s="199">
        <v>3</v>
      </c>
      <c r="I258" s="200"/>
      <c r="J258" s="196"/>
      <c r="K258" s="196"/>
      <c r="L258" s="201"/>
      <c r="M258" s="202"/>
      <c r="N258" s="203"/>
      <c r="O258" s="203"/>
      <c r="P258" s="203"/>
      <c r="Q258" s="203"/>
      <c r="R258" s="203"/>
      <c r="S258" s="203"/>
      <c r="T258" s="204"/>
      <c r="AT258" s="205" t="s">
        <v>131</v>
      </c>
      <c r="AU258" s="205" t="s">
        <v>84</v>
      </c>
      <c r="AV258" s="13" t="s">
        <v>84</v>
      </c>
      <c r="AW258" s="13" t="s">
        <v>36</v>
      </c>
      <c r="AX258" s="13" t="s">
        <v>74</v>
      </c>
      <c r="AY258" s="205" t="s">
        <v>121</v>
      </c>
    </row>
    <row r="259" spans="1:65" s="13" customFormat="1" ht="11.25">
      <c r="B259" s="195"/>
      <c r="C259" s="196"/>
      <c r="D259" s="190" t="s">
        <v>131</v>
      </c>
      <c r="E259" s="197" t="s">
        <v>21</v>
      </c>
      <c r="F259" s="198" t="s">
        <v>282</v>
      </c>
      <c r="G259" s="196"/>
      <c r="H259" s="199">
        <v>6</v>
      </c>
      <c r="I259" s="200"/>
      <c r="J259" s="196"/>
      <c r="K259" s="196"/>
      <c r="L259" s="201"/>
      <c r="M259" s="202"/>
      <c r="N259" s="203"/>
      <c r="O259" s="203"/>
      <c r="P259" s="203"/>
      <c r="Q259" s="203"/>
      <c r="R259" s="203"/>
      <c r="S259" s="203"/>
      <c r="T259" s="204"/>
      <c r="AT259" s="205" t="s">
        <v>131</v>
      </c>
      <c r="AU259" s="205" t="s">
        <v>84</v>
      </c>
      <c r="AV259" s="13" t="s">
        <v>84</v>
      </c>
      <c r="AW259" s="13" t="s">
        <v>36</v>
      </c>
      <c r="AX259" s="13" t="s">
        <v>74</v>
      </c>
      <c r="AY259" s="205" t="s">
        <v>121</v>
      </c>
    </row>
    <row r="260" spans="1:65" s="13" customFormat="1" ht="11.25">
      <c r="B260" s="195"/>
      <c r="C260" s="196"/>
      <c r="D260" s="190" t="s">
        <v>131</v>
      </c>
      <c r="E260" s="197" t="s">
        <v>21</v>
      </c>
      <c r="F260" s="198" t="s">
        <v>283</v>
      </c>
      <c r="G260" s="196"/>
      <c r="H260" s="199">
        <v>3</v>
      </c>
      <c r="I260" s="200"/>
      <c r="J260" s="196"/>
      <c r="K260" s="196"/>
      <c r="L260" s="201"/>
      <c r="M260" s="202"/>
      <c r="N260" s="203"/>
      <c r="O260" s="203"/>
      <c r="P260" s="203"/>
      <c r="Q260" s="203"/>
      <c r="R260" s="203"/>
      <c r="S260" s="203"/>
      <c r="T260" s="204"/>
      <c r="AT260" s="205" t="s">
        <v>131</v>
      </c>
      <c r="AU260" s="205" t="s">
        <v>84</v>
      </c>
      <c r="AV260" s="13" t="s">
        <v>84</v>
      </c>
      <c r="AW260" s="13" t="s">
        <v>36</v>
      </c>
      <c r="AX260" s="13" t="s">
        <v>74</v>
      </c>
      <c r="AY260" s="205" t="s">
        <v>121</v>
      </c>
    </row>
    <row r="261" spans="1:65" s="13" customFormat="1" ht="11.25">
      <c r="B261" s="195"/>
      <c r="C261" s="196"/>
      <c r="D261" s="190" t="s">
        <v>131</v>
      </c>
      <c r="E261" s="197" t="s">
        <v>21</v>
      </c>
      <c r="F261" s="198" t="s">
        <v>284</v>
      </c>
      <c r="G261" s="196"/>
      <c r="H261" s="199">
        <v>3</v>
      </c>
      <c r="I261" s="200"/>
      <c r="J261" s="196"/>
      <c r="K261" s="196"/>
      <c r="L261" s="201"/>
      <c r="M261" s="202"/>
      <c r="N261" s="203"/>
      <c r="O261" s="203"/>
      <c r="P261" s="203"/>
      <c r="Q261" s="203"/>
      <c r="R261" s="203"/>
      <c r="S261" s="203"/>
      <c r="T261" s="204"/>
      <c r="AT261" s="205" t="s">
        <v>131</v>
      </c>
      <c r="AU261" s="205" t="s">
        <v>84</v>
      </c>
      <c r="AV261" s="13" t="s">
        <v>84</v>
      </c>
      <c r="AW261" s="13" t="s">
        <v>36</v>
      </c>
      <c r="AX261" s="13" t="s">
        <v>74</v>
      </c>
      <c r="AY261" s="205" t="s">
        <v>121</v>
      </c>
    </row>
    <row r="262" spans="1:65" s="13" customFormat="1" ht="11.25">
      <c r="B262" s="195"/>
      <c r="C262" s="196"/>
      <c r="D262" s="190" t="s">
        <v>131</v>
      </c>
      <c r="E262" s="197" t="s">
        <v>21</v>
      </c>
      <c r="F262" s="198" t="s">
        <v>285</v>
      </c>
      <c r="G262" s="196"/>
      <c r="H262" s="199">
        <v>3</v>
      </c>
      <c r="I262" s="200"/>
      <c r="J262" s="196"/>
      <c r="K262" s="196"/>
      <c r="L262" s="201"/>
      <c r="M262" s="202"/>
      <c r="N262" s="203"/>
      <c r="O262" s="203"/>
      <c r="P262" s="203"/>
      <c r="Q262" s="203"/>
      <c r="R262" s="203"/>
      <c r="S262" s="203"/>
      <c r="T262" s="204"/>
      <c r="AT262" s="205" t="s">
        <v>131</v>
      </c>
      <c r="AU262" s="205" t="s">
        <v>84</v>
      </c>
      <c r="AV262" s="13" t="s">
        <v>84</v>
      </c>
      <c r="AW262" s="13" t="s">
        <v>36</v>
      </c>
      <c r="AX262" s="13" t="s">
        <v>74</v>
      </c>
      <c r="AY262" s="205" t="s">
        <v>121</v>
      </c>
    </row>
    <row r="263" spans="1:65" s="13" customFormat="1" ht="11.25">
      <c r="B263" s="195"/>
      <c r="C263" s="196"/>
      <c r="D263" s="190" t="s">
        <v>131</v>
      </c>
      <c r="E263" s="197" t="s">
        <v>21</v>
      </c>
      <c r="F263" s="198" t="s">
        <v>286</v>
      </c>
      <c r="G263" s="196"/>
      <c r="H263" s="199">
        <v>3</v>
      </c>
      <c r="I263" s="200"/>
      <c r="J263" s="196"/>
      <c r="K263" s="196"/>
      <c r="L263" s="201"/>
      <c r="M263" s="202"/>
      <c r="N263" s="203"/>
      <c r="O263" s="203"/>
      <c r="P263" s="203"/>
      <c r="Q263" s="203"/>
      <c r="R263" s="203"/>
      <c r="S263" s="203"/>
      <c r="T263" s="204"/>
      <c r="AT263" s="205" t="s">
        <v>131</v>
      </c>
      <c r="AU263" s="205" t="s">
        <v>84</v>
      </c>
      <c r="AV263" s="13" t="s">
        <v>84</v>
      </c>
      <c r="AW263" s="13" t="s">
        <v>36</v>
      </c>
      <c r="AX263" s="13" t="s">
        <v>74</v>
      </c>
      <c r="AY263" s="205" t="s">
        <v>121</v>
      </c>
    </row>
    <row r="264" spans="1:65" s="13" customFormat="1" ht="11.25">
      <c r="B264" s="195"/>
      <c r="C264" s="196"/>
      <c r="D264" s="190" t="s">
        <v>131</v>
      </c>
      <c r="E264" s="197" t="s">
        <v>21</v>
      </c>
      <c r="F264" s="198" t="s">
        <v>287</v>
      </c>
      <c r="G264" s="196"/>
      <c r="H264" s="199">
        <v>6</v>
      </c>
      <c r="I264" s="200"/>
      <c r="J264" s="196"/>
      <c r="K264" s="196"/>
      <c r="L264" s="201"/>
      <c r="M264" s="202"/>
      <c r="N264" s="203"/>
      <c r="O264" s="203"/>
      <c r="P264" s="203"/>
      <c r="Q264" s="203"/>
      <c r="R264" s="203"/>
      <c r="S264" s="203"/>
      <c r="T264" s="204"/>
      <c r="AT264" s="205" t="s">
        <v>131</v>
      </c>
      <c r="AU264" s="205" t="s">
        <v>84</v>
      </c>
      <c r="AV264" s="13" t="s">
        <v>84</v>
      </c>
      <c r="AW264" s="13" t="s">
        <v>36</v>
      </c>
      <c r="AX264" s="13" t="s">
        <v>74</v>
      </c>
      <c r="AY264" s="205" t="s">
        <v>121</v>
      </c>
    </row>
    <row r="265" spans="1:65" s="13" customFormat="1" ht="11.25">
      <c r="B265" s="195"/>
      <c r="C265" s="196"/>
      <c r="D265" s="190" t="s">
        <v>131</v>
      </c>
      <c r="E265" s="197" t="s">
        <v>21</v>
      </c>
      <c r="F265" s="198" t="s">
        <v>288</v>
      </c>
      <c r="G265" s="196"/>
      <c r="H265" s="199">
        <v>2</v>
      </c>
      <c r="I265" s="200"/>
      <c r="J265" s="196"/>
      <c r="K265" s="196"/>
      <c r="L265" s="201"/>
      <c r="M265" s="202"/>
      <c r="N265" s="203"/>
      <c r="O265" s="203"/>
      <c r="P265" s="203"/>
      <c r="Q265" s="203"/>
      <c r="R265" s="203"/>
      <c r="S265" s="203"/>
      <c r="T265" s="204"/>
      <c r="AT265" s="205" t="s">
        <v>131</v>
      </c>
      <c r="AU265" s="205" t="s">
        <v>84</v>
      </c>
      <c r="AV265" s="13" t="s">
        <v>84</v>
      </c>
      <c r="AW265" s="13" t="s">
        <v>36</v>
      </c>
      <c r="AX265" s="13" t="s">
        <v>74</v>
      </c>
      <c r="AY265" s="205" t="s">
        <v>121</v>
      </c>
    </row>
    <row r="266" spans="1:65" s="13" customFormat="1" ht="11.25">
      <c r="B266" s="195"/>
      <c r="C266" s="196"/>
      <c r="D266" s="190" t="s">
        <v>131</v>
      </c>
      <c r="E266" s="197" t="s">
        <v>21</v>
      </c>
      <c r="F266" s="198" t="s">
        <v>289</v>
      </c>
      <c r="G266" s="196"/>
      <c r="H266" s="199">
        <v>2</v>
      </c>
      <c r="I266" s="200"/>
      <c r="J266" s="196"/>
      <c r="K266" s="196"/>
      <c r="L266" s="201"/>
      <c r="M266" s="202"/>
      <c r="N266" s="203"/>
      <c r="O266" s="203"/>
      <c r="P266" s="203"/>
      <c r="Q266" s="203"/>
      <c r="R266" s="203"/>
      <c r="S266" s="203"/>
      <c r="T266" s="204"/>
      <c r="AT266" s="205" t="s">
        <v>131</v>
      </c>
      <c r="AU266" s="205" t="s">
        <v>84</v>
      </c>
      <c r="AV266" s="13" t="s">
        <v>84</v>
      </c>
      <c r="AW266" s="13" t="s">
        <v>36</v>
      </c>
      <c r="AX266" s="13" t="s">
        <v>74</v>
      </c>
      <c r="AY266" s="205" t="s">
        <v>121</v>
      </c>
    </row>
    <row r="267" spans="1:65" s="13" customFormat="1" ht="11.25">
      <c r="B267" s="195"/>
      <c r="C267" s="196"/>
      <c r="D267" s="190" t="s">
        <v>131</v>
      </c>
      <c r="E267" s="197" t="s">
        <v>21</v>
      </c>
      <c r="F267" s="198" t="s">
        <v>290</v>
      </c>
      <c r="G267" s="196"/>
      <c r="H267" s="199">
        <v>3</v>
      </c>
      <c r="I267" s="200"/>
      <c r="J267" s="196"/>
      <c r="K267" s="196"/>
      <c r="L267" s="201"/>
      <c r="M267" s="202"/>
      <c r="N267" s="203"/>
      <c r="O267" s="203"/>
      <c r="P267" s="203"/>
      <c r="Q267" s="203"/>
      <c r="R267" s="203"/>
      <c r="S267" s="203"/>
      <c r="T267" s="204"/>
      <c r="AT267" s="205" t="s">
        <v>131</v>
      </c>
      <c r="AU267" s="205" t="s">
        <v>84</v>
      </c>
      <c r="AV267" s="13" t="s">
        <v>84</v>
      </c>
      <c r="AW267" s="13" t="s">
        <v>36</v>
      </c>
      <c r="AX267" s="13" t="s">
        <v>74</v>
      </c>
      <c r="AY267" s="205" t="s">
        <v>121</v>
      </c>
    </row>
    <row r="268" spans="1:65" s="13" customFormat="1" ht="11.25">
      <c r="B268" s="195"/>
      <c r="C268" s="196"/>
      <c r="D268" s="190" t="s">
        <v>131</v>
      </c>
      <c r="E268" s="197" t="s">
        <v>21</v>
      </c>
      <c r="F268" s="198" t="s">
        <v>291</v>
      </c>
      <c r="G268" s="196"/>
      <c r="H268" s="199">
        <v>3</v>
      </c>
      <c r="I268" s="200"/>
      <c r="J268" s="196"/>
      <c r="K268" s="196"/>
      <c r="L268" s="201"/>
      <c r="M268" s="202"/>
      <c r="N268" s="203"/>
      <c r="O268" s="203"/>
      <c r="P268" s="203"/>
      <c r="Q268" s="203"/>
      <c r="R268" s="203"/>
      <c r="S268" s="203"/>
      <c r="T268" s="204"/>
      <c r="AT268" s="205" t="s">
        <v>131</v>
      </c>
      <c r="AU268" s="205" t="s">
        <v>84</v>
      </c>
      <c r="AV268" s="13" t="s">
        <v>84</v>
      </c>
      <c r="AW268" s="13" t="s">
        <v>36</v>
      </c>
      <c r="AX268" s="13" t="s">
        <v>74</v>
      </c>
      <c r="AY268" s="205" t="s">
        <v>121</v>
      </c>
    </row>
    <row r="269" spans="1:65" s="14" customFormat="1" ht="11.25">
      <c r="B269" s="206"/>
      <c r="C269" s="207"/>
      <c r="D269" s="190" t="s">
        <v>131</v>
      </c>
      <c r="E269" s="208" t="s">
        <v>21</v>
      </c>
      <c r="F269" s="209" t="s">
        <v>133</v>
      </c>
      <c r="G269" s="207"/>
      <c r="H269" s="210">
        <v>296</v>
      </c>
      <c r="I269" s="211"/>
      <c r="J269" s="207"/>
      <c r="K269" s="207"/>
      <c r="L269" s="212"/>
      <c r="M269" s="213"/>
      <c r="N269" s="214"/>
      <c r="O269" s="214"/>
      <c r="P269" s="214"/>
      <c r="Q269" s="214"/>
      <c r="R269" s="214"/>
      <c r="S269" s="214"/>
      <c r="T269" s="215"/>
      <c r="AT269" s="216" t="s">
        <v>131</v>
      </c>
      <c r="AU269" s="216" t="s">
        <v>84</v>
      </c>
      <c r="AV269" s="14" t="s">
        <v>128</v>
      </c>
      <c r="AW269" s="14" t="s">
        <v>36</v>
      </c>
      <c r="AX269" s="14" t="s">
        <v>79</v>
      </c>
      <c r="AY269" s="216" t="s">
        <v>121</v>
      </c>
    </row>
    <row r="270" spans="1:65" s="2" customFormat="1" ht="33" customHeight="1">
      <c r="A270" s="37"/>
      <c r="B270" s="38"/>
      <c r="C270" s="177" t="s">
        <v>292</v>
      </c>
      <c r="D270" s="177" t="s">
        <v>124</v>
      </c>
      <c r="E270" s="178" t="s">
        <v>293</v>
      </c>
      <c r="F270" s="179" t="s">
        <v>294</v>
      </c>
      <c r="G270" s="180" t="s">
        <v>231</v>
      </c>
      <c r="H270" s="181">
        <v>10</v>
      </c>
      <c r="I270" s="182"/>
      <c r="J270" s="183">
        <f>ROUND(I270*H270,2)</f>
        <v>0</v>
      </c>
      <c r="K270" s="179" t="s">
        <v>141</v>
      </c>
      <c r="L270" s="42"/>
      <c r="M270" s="184" t="s">
        <v>21</v>
      </c>
      <c r="N270" s="185" t="s">
        <v>45</v>
      </c>
      <c r="O270" s="67"/>
      <c r="P270" s="186">
        <f>O270*H270</f>
        <v>0</v>
      </c>
      <c r="Q270" s="186">
        <v>5.62E-3</v>
      </c>
      <c r="R270" s="186">
        <f>Q270*H270</f>
        <v>5.62E-2</v>
      </c>
      <c r="S270" s="186">
        <v>0</v>
      </c>
      <c r="T270" s="187">
        <f>S270*H270</f>
        <v>0</v>
      </c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R270" s="188" t="s">
        <v>128</v>
      </c>
      <c r="AT270" s="188" t="s">
        <v>124</v>
      </c>
      <c r="AU270" s="188" t="s">
        <v>84</v>
      </c>
      <c r="AY270" s="19" t="s">
        <v>121</v>
      </c>
      <c r="BE270" s="189">
        <f>IF(N270="základní",J270,0)</f>
        <v>0</v>
      </c>
      <c r="BF270" s="189">
        <f>IF(N270="snížená",J270,0)</f>
        <v>0</v>
      </c>
      <c r="BG270" s="189">
        <f>IF(N270="zákl. přenesená",J270,0)</f>
        <v>0</v>
      </c>
      <c r="BH270" s="189">
        <f>IF(N270="sníž. přenesená",J270,0)</f>
        <v>0</v>
      </c>
      <c r="BI270" s="189">
        <f>IF(N270="nulová",J270,0)</f>
        <v>0</v>
      </c>
      <c r="BJ270" s="19" t="s">
        <v>79</v>
      </c>
      <c r="BK270" s="189">
        <f>ROUND(I270*H270,2)</f>
        <v>0</v>
      </c>
      <c r="BL270" s="19" t="s">
        <v>128</v>
      </c>
      <c r="BM270" s="188" t="s">
        <v>295</v>
      </c>
    </row>
    <row r="271" spans="1:65" s="2" customFormat="1" ht="29.25">
      <c r="A271" s="37"/>
      <c r="B271" s="38"/>
      <c r="C271" s="39"/>
      <c r="D271" s="190" t="s">
        <v>130</v>
      </c>
      <c r="E271" s="39"/>
      <c r="F271" s="191" t="s">
        <v>296</v>
      </c>
      <c r="G271" s="39"/>
      <c r="H271" s="39"/>
      <c r="I271" s="192"/>
      <c r="J271" s="39"/>
      <c r="K271" s="39"/>
      <c r="L271" s="42"/>
      <c r="M271" s="193"/>
      <c r="N271" s="194"/>
      <c r="O271" s="67"/>
      <c r="P271" s="67"/>
      <c r="Q271" s="67"/>
      <c r="R271" s="67"/>
      <c r="S271" s="67"/>
      <c r="T271" s="68"/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T271" s="19" t="s">
        <v>130</v>
      </c>
      <c r="AU271" s="19" t="s">
        <v>84</v>
      </c>
    </row>
    <row r="272" spans="1:65" s="2" customFormat="1" ht="11.25">
      <c r="A272" s="37"/>
      <c r="B272" s="38"/>
      <c r="C272" s="39"/>
      <c r="D272" s="217" t="s">
        <v>144</v>
      </c>
      <c r="E272" s="39"/>
      <c r="F272" s="218" t="s">
        <v>297</v>
      </c>
      <c r="G272" s="39"/>
      <c r="H272" s="39"/>
      <c r="I272" s="192"/>
      <c r="J272" s="39"/>
      <c r="K272" s="39"/>
      <c r="L272" s="42"/>
      <c r="M272" s="193"/>
      <c r="N272" s="194"/>
      <c r="O272" s="67"/>
      <c r="P272" s="67"/>
      <c r="Q272" s="67"/>
      <c r="R272" s="67"/>
      <c r="S272" s="67"/>
      <c r="T272" s="68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T272" s="19" t="s">
        <v>144</v>
      </c>
      <c r="AU272" s="19" t="s">
        <v>84</v>
      </c>
    </row>
    <row r="273" spans="1:65" s="13" customFormat="1" ht="11.25">
      <c r="B273" s="195"/>
      <c r="C273" s="196"/>
      <c r="D273" s="190" t="s">
        <v>131</v>
      </c>
      <c r="E273" s="197" t="s">
        <v>21</v>
      </c>
      <c r="F273" s="198" t="s">
        <v>298</v>
      </c>
      <c r="G273" s="196"/>
      <c r="H273" s="199">
        <v>1</v>
      </c>
      <c r="I273" s="200"/>
      <c r="J273" s="196"/>
      <c r="K273" s="196"/>
      <c r="L273" s="201"/>
      <c r="M273" s="202"/>
      <c r="N273" s="203"/>
      <c r="O273" s="203"/>
      <c r="P273" s="203"/>
      <c r="Q273" s="203"/>
      <c r="R273" s="203"/>
      <c r="S273" s="203"/>
      <c r="T273" s="204"/>
      <c r="AT273" s="205" t="s">
        <v>131</v>
      </c>
      <c r="AU273" s="205" t="s">
        <v>84</v>
      </c>
      <c r="AV273" s="13" t="s">
        <v>84</v>
      </c>
      <c r="AW273" s="13" t="s">
        <v>36</v>
      </c>
      <c r="AX273" s="13" t="s">
        <v>74</v>
      </c>
      <c r="AY273" s="205" t="s">
        <v>121</v>
      </c>
    </row>
    <row r="274" spans="1:65" s="13" customFormat="1" ht="11.25">
      <c r="B274" s="195"/>
      <c r="C274" s="196"/>
      <c r="D274" s="190" t="s">
        <v>131</v>
      </c>
      <c r="E274" s="197" t="s">
        <v>21</v>
      </c>
      <c r="F274" s="198" t="s">
        <v>299</v>
      </c>
      <c r="G274" s="196"/>
      <c r="H274" s="199">
        <v>1</v>
      </c>
      <c r="I274" s="200"/>
      <c r="J274" s="196"/>
      <c r="K274" s="196"/>
      <c r="L274" s="201"/>
      <c r="M274" s="202"/>
      <c r="N274" s="203"/>
      <c r="O274" s="203"/>
      <c r="P274" s="203"/>
      <c r="Q274" s="203"/>
      <c r="R274" s="203"/>
      <c r="S274" s="203"/>
      <c r="T274" s="204"/>
      <c r="AT274" s="205" t="s">
        <v>131</v>
      </c>
      <c r="AU274" s="205" t="s">
        <v>84</v>
      </c>
      <c r="AV274" s="13" t="s">
        <v>84</v>
      </c>
      <c r="AW274" s="13" t="s">
        <v>36</v>
      </c>
      <c r="AX274" s="13" t="s">
        <v>74</v>
      </c>
      <c r="AY274" s="205" t="s">
        <v>121</v>
      </c>
    </row>
    <row r="275" spans="1:65" s="13" customFormat="1" ht="11.25">
      <c r="B275" s="195"/>
      <c r="C275" s="196"/>
      <c r="D275" s="190" t="s">
        <v>131</v>
      </c>
      <c r="E275" s="197" t="s">
        <v>21</v>
      </c>
      <c r="F275" s="198" t="s">
        <v>300</v>
      </c>
      <c r="G275" s="196"/>
      <c r="H275" s="199">
        <v>1</v>
      </c>
      <c r="I275" s="200"/>
      <c r="J275" s="196"/>
      <c r="K275" s="196"/>
      <c r="L275" s="201"/>
      <c r="M275" s="202"/>
      <c r="N275" s="203"/>
      <c r="O275" s="203"/>
      <c r="P275" s="203"/>
      <c r="Q275" s="203"/>
      <c r="R275" s="203"/>
      <c r="S275" s="203"/>
      <c r="T275" s="204"/>
      <c r="AT275" s="205" t="s">
        <v>131</v>
      </c>
      <c r="AU275" s="205" t="s">
        <v>84</v>
      </c>
      <c r="AV275" s="13" t="s">
        <v>84</v>
      </c>
      <c r="AW275" s="13" t="s">
        <v>36</v>
      </c>
      <c r="AX275" s="13" t="s">
        <v>74</v>
      </c>
      <c r="AY275" s="205" t="s">
        <v>121</v>
      </c>
    </row>
    <row r="276" spans="1:65" s="13" customFormat="1" ht="11.25">
      <c r="B276" s="195"/>
      <c r="C276" s="196"/>
      <c r="D276" s="190" t="s">
        <v>131</v>
      </c>
      <c r="E276" s="197" t="s">
        <v>21</v>
      </c>
      <c r="F276" s="198" t="s">
        <v>301</v>
      </c>
      <c r="G276" s="196"/>
      <c r="H276" s="199">
        <v>1</v>
      </c>
      <c r="I276" s="200"/>
      <c r="J276" s="196"/>
      <c r="K276" s="196"/>
      <c r="L276" s="201"/>
      <c r="M276" s="202"/>
      <c r="N276" s="203"/>
      <c r="O276" s="203"/>
      <c r="P276" s="203"/>
      <c r="Q276" s="203"/>
      <c r="R276" s="203"/>
      <c r="S276" s="203"/>
      <c r="T276" s="204"/>
      <c r="AT276" s="205" t="s">
        <v>131</v>
      </c>
      <c r="AU276" s="205" t="s">
        <v>84</v>
      </c>
      <c r="AV276" s="13" t="s">
        <v>84</v>
      </c>
      <c r="AW276" s="13" t="s">
        <v>36</v>
      </c>
      <c r="AX276" s="13" t="s">
        <v>74</v>
      </c>
      <c r="AY276" s="205" t="s">
        <v>121</v>
      </c>
    </row>
    <row r="277" spans="1:65" s="13" customFormat="1" ht="11.25">
      <c r="B277" s="195"/>
      <c r="C277" s="196"/>
      <c r="D277" s="190" t="s">
        <v>131</v>
      </c>
      <c r="E277" s="197" t="s">
        <v>21</v>
      </c>
      <c r="F277" s="198" t="s">
        <v>302</v>
      </c>
      <c r="G277" s="196"/>
      <c r="H277" s="199">
        <v>1</v>
      </c>
      <c r="I277" s="200"/>
      <c r="J277" s="196"/>
      <c r="K277" s="196"/>
      <c r="L277" s="201"/>
      <c r="M277" s="202"/>
      <c r="N277" s="203"/>
      <c r="O277" s="203"/>
      <c r="P277" s="203"/>
      <c r="Q277" s="203"/>
      <c r="R277" s="203"/>
      <c r="S277" s="203"/>
      <c r="T277" s="204"/>
      <c r="AT277" s="205" t="s">
        <v>131</v>
      </c>
      <c r="AU277" s="205" t="s">
        <v>84</v>
      </c>
      <c r="AV277" s="13" t="s">
        <v>84</v>
      </c>
      <c r="AW277" s="13" t="s">
        <v>36</v>
      </c>
      <c r="AX277" s="13" t="s">
        <v>74</v>
      </c>
      <c r="AY277" s="205" t="s">
        <v>121</v>
      </c>
    </row>
    <row r="278" spans="1:65" s="13" customFormat="1" ht="11.25">
      <c r="B278" s="195"/>
      <c r="C278" s="196"/>
      <c r="D278" s="190" t="s">
        <v>131</v>
      </c>
      <c r="E278" s="197" t="s">
        <v>21</v>
      </c>
      <c r="F278" s="198" t="s">
        <v>303</v>
      </c>
      <c r="G278" s="196"/>
      <c r="H278" s="199">
        <v>1</v>
      </c>
      <c r="I278" s="200"/>
      <c r="J278" s="196"/>
      <c r="K278" s="196"/>
      <c r="L278" s="201"/>
      <c r="M278" s="202"/>
      <c r="N278" s="203"/>
      <c r="O278" s="203"/>
      <c r="P278" s="203"/>
      <c r="Q278" s="203"/>
      <c r="R278" s="203"/>
      <c r="S278" s="203"/>
      <c r="T278" s="204"/>
      <c r="AT278" s="205" t="s">
        <v>131</v>
      </c>
      <c r="AU278" s="205" t="s">
        <v>84</v>
      </c>
      <c r="AV278" s="13" t="s">
        <v>84</v>
      </c>
      <c r="AW278" s="13" t="s">
        <v>36</v>
      </c>
      <c r="AX278" s="13" t="s">
        <v>74</v>
      </c>
      <c r="AY278" s="205" t="s">
        <v>121</v>
      </c>
    </row>
    <row r="279" spans="1:65" s="13" customFormat="1" ht="11.25">
      <c r="B279" s="195"/>
      <c r="C279" s="196"/>
      <c r="D279" s="190" t="s">
        <v>131</v>
      </c>
      <c r="E279" s="197" t="s">
        <v>21</v>
      </c>
      <c r="F279" s="198" t="s">
        <v>304</v>
      </c>
      <c r="G279" s="196"/>
      <c r="H279" s="199">
        <v>2</v>
      </c>
      <c r="I279" s="200"/>
      <c r="J279" s="196"/>
      <c r="K279" s="196"/>
      <c r="L279" s="201"/>
      <c r="M279" s="202"/>
      <c r="N279" s="203"/>
      <c r="O279" s="203"/>
      <c r="P279" s="203"/>
      <c r="Q279" s="203"/>
      <c r="R279" s="203"/>
      <c r="S279" s="203"/>
      <c r="T279" s="204"/>
      <c r="AT279" s="205" t="s">
        <v>131</v>
      </c>
      <c r="AU279" s="205" t="s">
        <v>84</v>
      </c>
      <c r="AV279" s="13" t="s">
        <v>84</v>
      </c>
      <c r="AW279" s="13" t="s">
        <v>36</v>
      </c>
      <c r="AX279" s="13" t="s">
        <v>74</v>
      </c>
      <c r="AY279" s="205" t="s">
        <v>121</v>
      </c>
    </row>
    <row r="280" spans="1:65" s="13" customFormat="1" ht="11.25">
      <c r="B280" s="195"/>
      <c r="C280" s="196"/>
      <c r="D280" s="190" t="s">
        <v>131</v>
      </c>
      <c r="E280" s="197" t="s">
        <v>21</v>
      </c>
      <c r="F280" s="198" t="s">
        <v>305</v>
      </c>
      <c r="G280" s="196"/>
      <c r="H280" s="199">
        <v>2</v>
      </c>
      <c r="I280" s="200"/>
      <c r="J280" s="196"/>
      <c r="K280" s="196"/>
      <c r="L280" s="201"/>
      <c r="M280" s="202"/>
      <c r="N280" s="203"/>
      <c r="O280" s="203"/>
      <c r="P280" s="203"/>
      <c r="Q280" s="203"/>
      <c r="R280" s="203"/>
      <c r="S280" s="203"/>
      <c r="T280" s="204"/>
      <c r="AT280" s="205" t="s">
        <v>131</v>
      </c>
      <c r="AU280" s="205" t="s">
        <v>84</v>
      </c>
      <c r="AV280" s="13" t="s">
        <v>84</v>
      </c>
      <c r="AW280" s="13" t="s">
        <v>36</v>
      </c>
      <c r="AX280" s="13" t="s">
        <v>74</v>
      </c>
      <c r="AY280" s="205" t="s">
        <v>121</v>
      </c>
    </row>
    <row r="281" spans="1:65" s="14" customFormat="1" ht="11.25">
      <c r="B281" s="206"/>
      <c r="C281" s="207"/>
      <c r="D281" s="190" t="s">
        <v>131</v>
      </c>
      <c r="E281" s="208" t="s">
        <v>21</v>
      </c>
      <c r="F281" s="209" t="s">
        <v>133</v>
      </c>
      <c r="G281" s="207"/>
      <c r="H281" s="210">
        <v>10</v>
      </c>
      <c r="I281" s="211"/>
      <c r="J281" s="207"/>
      <c r="K281" s="207"/>
      <c r="L281" s="212"/>
      <c r="M281" s="213"/>
      <c r="N281" s="214"/>
      <c r="O281" s="214"/>
      <c r="P281" s="214"/>
      <c r="Q281" s="214"/>
      <c r="R281" s="214"/>
      <c r="S281" s="214"/>
      <c r="T281" s="215"/>
      <c r="AT281" s="216" t="s">
        <v>131</v>
      </c>
      <c r="AU281" s="216" t="s">
        <v>84</v>
      </c>
      <c r="AV281" s="14" t="s">
        <v>128</v>
      </c>
      <c r="AW281" s="14" t="s">
        <v>36</v>
      </c>
      <c r="AX281" s="14" t="s">
        <v>79</v>
      </c>
      <c r="AY281" s="216" t="s">
        <v>121</v>
      </c>
    </row>
    <row r="282" spans="1:65" s="2" customFormat="1" ht="37.9" customHeight="1">
      <c r="A282" s="37"/>
      <c r="B282" s="38"/>
      <c r="C282" s="177" t="s">
        <v>306</v>
      </c>
      <c r="D282" s="177" t="s">
        <v>124</v>
      </c>
      <c r="E282" s="178" t="s">
        <v>307</v>
      </c>
      <c r="F282" s="179" t="s">
        <v>308</v>
      </c>
      <c r="G282" s="180" t="s">
        <v>231</v>
      </c>
      <c r="H282" s="181">
        <v>40</v>
      </c>
      <c r="I282" s="182"/>
      <c r="J282" s="183">
        <f>ROUND(I282*H282,2)</f>
        <v>0</v>
      </c>
      <c r="K282" s="179" t="s">
        <v>21</v>
      </c>
      <c r="L282" s="42"/>
      <c r="M282" s="184" t="s">
        <v>21</v>
      </c>
      <c r="N282" s="185" t="s">
        <v>45</v>
      </c>
      <c r="O282" s="67"/>
      <c r="P282" s="186">
        <f>O282*H282</f>
        <v>0</v>
      </c>
      <c r="Q282" s="186">
        <v>1.21E-2</v>
      </c>
      <c r="R282" s="186">
        <f>Q282*H282</f>
        <v>0.48399999999999999</v>
      </c>
      <c r="S282" s="186">
        <v>0</v>
      </c>
      <c r="T282" s="187">
        <f>S282*H282</f>
        <v>0</v>
      </c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R282" s="188" t="s">
        <v>128</v>
      </c>
      <c r="AT282" s="188" t="s">
        <v>124</v>
      </c>
      <c r="AU282" s="188" t="s">
        <v>84</v>
      </c>
      <c r="AY282" s="19" t="s">
        <v>121</v>
      </c>
      <c r="BE282" s="189">
        <f>IF(N282="základní",J282,0)</f>
        <v>0</v>
      </c>
      <c r="BF282" s="189">
        <f>IF(N282="snížená",J282,0)</f>
        <v>0</v>
      </c>
      <c r="BG282" s="189">
        <f>IF(N282="zákl. přenesená",J282,0)</f>
        <v>0</v>
      </c>
      <c r="BH282" s="189">
        <f>IF(N282="sníž. přenesená",J282,0)</f>
        <v>0</v>
      </c>
      <c r="BI282" s="189">
        <f>IF(N282="nulová",J282,0)</f>
        <v>0</v>
      </c>
      <c r="BJ282" s="19" t="s">
        <v>79</v>
      </c>
      <c r="BK282" s="189">
        <f>ROUND(I282*H282,2)</f>
        <v>0</v>
      </c>
      <c r="BL282" s="19" t="s">
        <v>128</v>
      </c>
      <c r="BM282" s="188" t="s">
        <v>309</v>
      </c>
    </row>
    <row r="283" spans="1:65" s="2" customFormat="1" ht="29.25">
      <c r="A283" s="37"/>
      <c r="B283" s="38"/>
      <c r="C283" s="39"/>
      <c r="D283" s="190" t="s">
        <v>130</v>
      </c>
      <c r="E283" s="39"/>
      <c r="F283" s="191" t="s">
        <v>310</v>
      </c>
      <c r="G283" s="39"/>
      <c r="H283" s="39"/>
      <c r="I283" s="192"/>
      <c r="J283" s="39"/>
      <c r="K283" s="39"/>
      <c r="L283" s="42"/>
      <c r="M283" s="193"/>
      <c r="N283" s="194"/>
      <c r="O283" s="67"/>
      <c r="P283" s="67"/>
      <c r="Q283" s="67"/>
      <c r="R283" s="67"/>
      <c r="S283" s="67"/>
      <c r="T283" s="68"/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T283" s="19" t="s">
        <v>130</v>
      </c>
      <c r="AU283" s="19" t="s">
        <v>84</v>
      </c>
    </row>
    <row r="284" spans="1:65" s="16" customFormat="1" ht="11.25">
      <c r="B284" s="240"/>
      <c r="C284" s="241"/>
      <c r="D284" s="190" t="s">
        <v>131</v>
      </c>
      <c r="E284" s="242" t="s">
        <v>21</v>
      </c>
      <c r="F284" s="243" t="s">
        <v>311</v>
      </c>
      <c r="G284" s="241"/>
      <c r="H284" s="242" t="s">
        <v>21</v>
      </c>
      <c r="I284" s="244"/>
      <c r="J284" s="241"/>
      <c r="K284" s="241"/>
      <c r="L284" s="245"/>
      <c r="M284" s="246"/>
      <c r="N284" s="247"/>
      <c r="O284" s="247"/>
      <c r="P284" s="247"/>
      <c r="Q284" s="247"/>
      <c r="R284" s="247"/>
      <c r="S284" s="247"/>
      <c r="T284" s="248"/>
      <c r="AT284" s="249" t="s">
        <v>131</v>
      </c>
      <c r="AU284" s="249" t="s">
        <v>84</v>
      </c>
      <c r="AV284" s="16" t="s">
        <v>79</v>
      </c>
      <c r="AW284" s="16" t="s">
        <v>36</v>
      </c>
      <c r="AX284" s="16" t="s">
        <v>74</v>
      </c>
      <c r="AY284" s="249" t="s">
        <v>121</v>
      </c>
    </row>
    <row r="285" spans="1:65" s="13" customFormat="1" ht="11.25">
      <c r="B285" s="195"/>
      <c r="C285" s="196"/>
      <c r="D285" s="190" t="s">
        <v>131</v>
      </c>
      <c r="E285" s="197" t="s">
        <v>21</v>
      </c>
      <c r="F285" s="198" t="s">
        <v>312</v>
      </c>
      <c r="G285" s="196"/>
      <c r="H285" s="199">
        <v>1</v>
      </c>
      <c r="I285" s="200"/>
      <c r="J285" s="196"/>
      <c r="K285" s="196"/>
      <c r="L285" s="201"/>
      <c r="M285" s="202"/>
      <c r="N285" s="203"/>
      <c r="O285" s="203"/>
      <c r="P285" s="203"/>
      <c r="Q285" s="203"/>
      <c r="R285" s="203"/>
      <c r="S285" s="203"/>
      <c r="T285" s="204"/>
      <c r="AT285" s="205" t="s">
        <v>131</v>
      </c>
      <c r="AU285" s="205" t="s">
        <v>84</v>
      </c>
      <c r="AV285" s="13" t="s">
        <v>84</v>
      </c>
      <c r="AW285" s="13" t="s">
        <v>36</v>
      </c>
      <c r="AX285" s="13" t="s">
        <v>74</v>
      </c>
      <c r="AY285" s="205" t="s">
        <v>121</v>
      </c>
    </row>
    <row r="286" spans="1:65" s="13" customFormat="1" ht="11.25">
      <c r="B286" s="195"/>
      <c r="C286" s="196"/>
      <c r="D286" s="190" t="s">
        <v>131</v>
      </c>
      <c r="E286" s="197" t="s">
        <v>21</v>
      </c>
      <c r="F286" s="198" t="s">
        <v>313</v>
      </c>
      <c r="G286" s="196"/>
      <c r="H286" s="199">
        <v>1</v>
      </c>
      <c r="I286" s="200"/>
      <c r="J286" s="196"/>
      <c r="K286" s="196"/>
      <c r="L286" s="201"/>
      <c r="M286" s="202"/>
      <c r="N286" s="203"/>
      <c r="O286" s="203"/>
      <c r="P286" s="203"/>
      <c r="Q286" s="203"/>
      <c r="R286" s="203"/>
      <c r="S286" s="203"/>
      <c r="T286" s="204"/>
      <c r="AT286" s="205" t="s">
        <v>131</v>
      </c>
      <c r="AU286" s="205" t="s">
        <v>84</v>
      </c>
      <c r="AV286" s="13" t="s">
        <v>84</v>
      </c>
      <c r="AW286" s="13" t="s">
        <v>36</v>
      </c>
      <c r="AX286" s="13" t="s">
        <v>74</v>
      </c>
      <c r="AY286" s="205" t="s">
        <v>121</v>
      </c>
    </row>
    <row r="287" spans="1:65" s="13" customFormat="1" ht="11.25">
      <c r="B287" s="195"/>
      <c r="C287" s="196"/>
      <c r="D287" s="190" t="s">
        <v>131</v>
      </c>
      <c r="E287" s="197" t="s">
        <v>21</v>
      </c>
      <c r="F287" s="198" t="s">
        <v>314</v>
      </c>
      <c r="G287" s="196"/>
      <c r="H287" s="199">
        <v>4</v>
      </c>
      <c r="I287" s="200"/>
      <c r="J287" s="196"/>
      <c r="K287" s="196"/>
      <c r="L287" s="201"/>
      <c r="M287" s="202"/>
      <c r="N287" s="203"/>
      <c r="O287" s="203"/>
      <c r="P287" s="203"/>
      <c r="Q287" s="203"/>
      <c r="R287" s="203"/>
      <c r="S287" s="203"/>
      <c r="T287" s="204"/>
      <c r="AT287" s="205" t="s">
        <v>131</v>
      </c>
      <c r="AU287" s="205" t="s">
        <v>84</v>
      </c>
      <c r="AV287" s="13" t="s">
        <v>84</v>
      </c>
      <c r="AW287" s="13" t="s">
        <v>36</v>
      </c>
      <c r="AX287" s="13" t="s">
        <v>74</v>
      </c>
      <c r="AY287" s="205" t="s">
        <v>121</v>
      </c>
    </row>
    <row r="288" spans="1:65" s="13" customFormat="1" ht="11.25">
      <c r="B288" s="195"/>
      <c r="C288" s="196"/>
      <c r="D288" s="190" t="s">
        <v>131</v>
      </c>
      <c r="E288" s="197" t="s">
        <v>21</v>
      </c>
      <c r="F288" s="198" t="s">
        <v>315</v>
      </c>
      <c r="G288" s="196"/>
      <c r="H288" s="199">
        <v>2</v>
      </c>
      <c r="I288" s="200"/>
      <c r="J288" s="196"/>
      <c r="K288" s="196"/>
      <c r="L288" s="201"/>
      <c r="M288" s="202"/>
      <c r="N288" s="203"/>
      <c r="O288" s="203"/>
      <c r="P288" s="203"/>
      <c r="Q288" s="203"/>
      <c r="R288" s="203"/>
      <c r="S288" s="203"/>
      <c r="T288" s="204"/>
      <c r="AT288" s="205" t="s">
        <v>131</v>
      </c>
      <c r="AU288" s="205" t="s">
        <v>84</v>
      </c>
      <c r="AV288" s="13" t="s">
        <v>84</v>
      </c>
      <c r="AW288" s="13" t="s">
        <v>36</v>
      </c>
      <c r="AX288" s="13" t="s">
        <v>74</v>
      </c>
      <c r="AY288" s="205" t="s">
        <v>121</v>
      </c>
    </row>
    <row r="289" spans="2:51" s="13" customFormat="1" ht="11.25">
      <c r="B289" s="195"/>
      <c r="C289" s="196"/>
      <c r="D289" s="190" t="s">
        <v>131</v>
      </c>
      <c r="E289" s="197" t="s">
        <v>21</v>
      </c>
      <c r="F289" s="198" t="s">
        <v>316</v>
      </c>
      <c r="G289" s="196"/>
      <c r="H289" s="199">
        <v>2</v>
      </c>
      <c r="I289" s="200"/>
      <c r="J289" s="196"/>
      <c r="K289" s="196"/>
      <c r="L289" s="201"/>
      <c r="M289" s="202"/>
      <c r="N289" s="203"/>
      <c r="O289" s="203"/>
      <c r="P289" s="203"/>
      <c r="Q289" s="203"/>
      <c r="R289" s="203"/>
      <c r="S289" s="203"/>
      <c r="T289" s="204"/>
      <c r="AT289" s="205" t="s">
        <v>131</v>
      </c>
      <c r="AU289" s="205" t="s">
        <v>84</v>
      </c>
      <c r="AV289" s="13" t="s">
        <v>84</v>
      </c>
      <c r="AW289" s="13" t="s">
        <v>36</v>
      </c>
      <c r="AX289" s="13" t="s">
        <v>74</v>
      </c>
      <c r="AY289" s="205" t="s">
        <v>121</v>
      </c>
    </row>
    <row r="290" spans="2:51" s="13" customFormat="1" ht="11.25">
      <c r="B290" s="195"/>
      <c r="C290" s="196"/>
      <c r="D290" s="190" t="s">
        <v>131</v>
      </c>
      <c r="E290" s="197" t="s">
        <v>21</v>
      </c>
      <c r="F290" s="198" t="s">
        <v>317</v>
      </c>
      <c r="G290" s="196"/>
      <c r="H290" s="199">
        <v>1</v>
      </c>
      <c r="I290" s="200"/>
      <c r="J290" s="196"/>
      <c r="K290" s="196"/>
      <c r="L290" s="201"/>
      <c r="M290" s="202"/>
      <c r="N290" s="203"/>
      <c r="O290" s="203"/>
      <c r="P290" s="203"/>
      <c r="Q290" s="203"/>
      <c r="R290" s="203"/>
      <c r="S290" s="203"/>
      <c r="T290" s="204"/>
      <c r="AT290" s="205" t="s">
        <v>131</v>
      </c>
      <c r="AU290" s="205" t="s">
        <v>84</v>
      </c>
      <c r="AV290" s="13" t="s">
        <v>84</v>
      </c>
      <c r="AW290" s="13" t="s">
        <v>36</v>
      </c>
      <c r="AX290" s="13" t="s">
        <v>74</v>
      </c>
      <c r="AY290" s="205" t="s">
        <v>121</v>
      </c>
    </row>
    <row r="291" spans="2:51" s="13" customFormat="1" ht="11.25">
      <c r="B291" s="195"/>
      <c r="C291" s="196"/>
      <c r="D291" s="190" t="s">
        <v>131</v>
      </c>
      <c r="E291" s="197" t="s">
        <v>21</v>
      </c>
      <c r="F291" s="198" t="s">
        <v>318</v>
      </c>
      <c r="G291" s="196"/>
      <c r="H291" s="199">
        <v>1</v>
      </c>
      <c r="I291" s="200"/>
      <c r="J291" s="196"/>
      <c r="K291" s="196"/>
      <c r="L291" s="201"/>
      <c r="M291" s="202"/>
      <c r="N291" s="203"/>
      <c r="O291" s="203"/>
      <c r="P291" s="203"/>
      <c r="Q291" s="203"/>
      <c r="R291" s="203"/>
      <c r="S291" s="203"/>
      <c r="T291" s="204"/>
      <c r="AT291" s="205" t="s">
        <v>131</v>
      </c>
      <c r="AU291" s="205" t="s">
        <v>84</v>
      </c>
      <c r="AV291" s="13" t="s">
        <v>84</v>
      </c>
      <c r="AW291" s="13" t="s">
        <v>36</v>
      </c>
      <c r="AX291" s="13" t="s">
        <v>74</v>
      </c>
      <c r="AY291" s="205" t="s">
        <v>121</v>
      </c>
    </row>
    <row r="292" spans="2:51" s="13" customFormat="1" ht="11.25">
      <c r="B292" s="195"/>
      <c r="C292" s="196"/>
      <c r="D292" s="190" t="s">
        <v>131</v>
      </c>
      <c r="E292" s="197" t="s">
        <v>21</v>
      </c>
      <c r="F292" s="198" t="s">
        <v>319</v>
      </c>
      <c r="G292" s="196"/>
      <c r="H292" s="199">
        <v>2</v>
      </c>
      <c r="I292" s="200"/>
      <c r="J292" s="196"/>
      <c r="K292" s="196"/>
      <c r="L292" s="201"/>
      <c r="M292" s="202"/>
      <c r="N292" s="203"/>
      <c r="O292" s="203"/>
      <c r="P292" s="203"/>
      <c r="Q292" s="203"/>
      <c r="R292" s="203"/>
      <c r="S292" s="203"/>
      <c r="T292" s="204"/>
      <c r="AT292" s="205" t="s">
        <v>131</v>
      </c>
      <c r="AU292" s="205" t="s">
        <v>84</v>
      </c>
      <c r="AV292" s="13" t="s">
        <v>84</v>
      </c>
      <c r="AW292" s="13" t="s">
        <v>36</v>
      </c>
      <c r="AX292" s="13" t="s">
        <v>74</v>
      </c>
      <c r="AY292" s="205" t="s">
        <v>121</v>
      </c>
    </row>
    <row r="293" spans="2:51" s="13" customFormat="1" ht="11.25">
      <c r="B293" s="195"/>
      <c r="C293" s="196"/>
      <c r="D293" s="190" t="s">
        <v>131</v>
      </c>
      <c r="E293" s="197" t="s">
        <v>21</v>
      </c>
      <c r="F293" s="198" t="s">
        <v>320</v>
      </c>
      <c r="G293" s="196"/>
      <c r="H293" s="199">
        <v>2</v>
      </c>
      <c r="I293" s="200"/>
      <c r="J293" s="196"/>
      <c r="K293" s="196"/>
      <c r="L293" s="201"/>
      <c r="M293" s="202"/>
      <c r="N293" s="203"/>
      <c r="O293" s="203"/>
      <c r="P293" s="203"/>
      <c r="Q293" s="203"/>
      <c r="R293" s="203"/>
      <c r="S293" s="203"/>
      <c r="T293" s="204"/>
      <c r="AT293" s="205" t="s">
        <v>131</v>
      </c>
      <c r="AU293" s="205" t="s">
        <v>84</v>
      </c>
      <c r="AV293" s="13" t="s">
        <v>84</v>
      </c>
      <c r="AW293" s="13" t="s">
        <v>36</v>
      </c>
      <c r="AX293" s="13" t="s">
        <v>74</v>
      </c>
      <c r="AY293" s="205" t="s">
        <v>121</v>
      </c>
    </row>
    <row r="294" spans="2:51" s="13" customFormat="1" ht="11.25">
      <c r="B294" s="195"/>
      <c r="C294" s="196"/>
      <c r="D294" s="190" t="s">
        <v>131</v>
      </c>
      <c r="E294" s="197" t="s">
        <v>21</v>
      </c>
      <c r="F294" s="198" t="s">
        <v>321</v>
      </c>
      <c r="G294" s="196"/>
      <c r="H294" s="199">
        <v>5</v>
      </c>
      <c r="I294" s="200"/>
      <c r="J294" s="196"/>
      <c r="K294" s="196"/>
      <c r="L294" s="201"/>
      <c r="M294" s="202"/>
      <c r="N294" s="203"/>
      <c r="O294" s="203"/>
      <c r="P294" s="203"/>
      <c r="Q294" s="203"/>
      <c r="R294" s="203"/>
      <c r="S294" s="203"/>
      <c r="T294" s="204"/>
      <c r="AT294" s="205" t="s">
        <v>131</v>
      </c>
      <c r="AU294" s="205" t="s">
        <v>84</v>
      </c>
      <c r="AV294" s="13" t="s">
        <v>84</v>
      </c>
      <c r="AW294" s="13" t="s">
        <v>36</v>
      </c>
      <c r="AX294" s="13" t="s">
        <v>74</v>
      </c>
      <c r="AY294" s="205" t="s">
        <v>121</v>
      </c>
    </row>
    <row r="295" spans="2:51" s="13" customFormat="1" ht="11.25">
      <c r="B295" s="195"/>
      <c r="C295" s="196"/>
      <c r="D295" s="190" t="s">
        <v>131</v>
      </c>
      <c r="E295" s="197" t="s">
        <v>21</v>
      </c>
      <c r="F295" s="198" t="s">
        <v>322</v>
      </c>
      <c r="G295" s="196"/>
      <c r="H295" s="199">
        <v>5</v>
      </c>
      <c r="I295" s="200"/>
      <c r="J295" s="196"/>
      <c r="K295" s="196"/>
      <c r="L295" s="201"/>
      <c r="M295" s="202"/>
      <c r="N295" s="203"/>
      <c r="O295" s="203"/>
      <c r="P295" s="203"/>
      <c r="Q295" s="203"/>
      <c r="R295" s="203"/>
      <c r="S295" s="203"/>
      <c r="T295" s="204"/>
      <c r="AT295" s="205" t="s">
        <v>131</v>
      </c>
      <c r="AU295" s="205" t="s">
        <v>84</v>
      </c>
      <c r="AV295" s="13" t="s">
        <v>84</v>
      </c>
      <c r="AW295" s="13" t="s">
        <v>36</v>
      </c>
      <c r="AX295" s="13" t="s">
        <v>74</v>
      </c>
      <c r="AY295" s="205" t="s">
        <v>121</v>
      </c>
    </row>
    <row r="296" spans="2:51" s="13" customFormat="1" ht="11.25">
      <c r="B296" s="195"/>
      <c r="C296" s="196"/>
      <c r="D296" s="190" t="s">
        <v>131</v>
      </c>
      <c r="E296" s="197" t="s">
        <v>21</v>
      </c>
      <c r="F296" s="198" t="s">
        <v>323</v>
      </c>
      <c r="G296" s="196"/>
      <c r="H296" s="199">
        <v>1</v>
      </c>
      <c r="I296" s="200"/>
      <c r="J296" s="196"/>
      <c r="K296" s="196"/>
      <c r="L296" s="201"/>
      <c r="M296" s="202"/>
      <c r="N296" s="203"/>
      <c r="O296" s="203"/>
      <c r="P296" s="203"/>
      <c r="Q296" s="203"/>
      <c r="R296" s="203"/>
      <c r="S296" s="203"/>
      <c r="T296" s="204"/>
      <c r="AT296" s="205" t="s">
        <v>131</v>
      </c>
      <c r="AU296" s="205" t="s">
        <v>84</v>
      </c>
      <c r="AV296" s="13" t="s">
        <v>84</v>
      </c>
      <c r="AW296" s="13" t="s">
        <v>36</v>
      </c>
      <c r="AX296" s="13" t="s">
        <v>74</v>
      </c>
      <c r="AY296" s="205" t="s">
        <v>121</v>
      </c>
    </row>
    <row r="297" spans="2:51" s="13" customFormat="1" ht="11.25">
      <c r="B297" s="195"/>
      <c r="C297" s="196"/>
      <c r="D297" s="190" t="s">
        <v>131</v>
      </c>
      <c r="E297" s="197" t="s">
        <v>21</v>
      </c>
      <c r="F297" s="198" t="s">
        <v>324</v>
      </c>
      <c r="G297" s="196"/>
      <c r="H297" s="199">
        <v>1</v>
      </c>
      <c r="I297" s="200"/>
      <c r="J297" s="196"/>
      <c r="K297" s="196"/>
      <c r="L297" s="201"/>
      <c r="M297" s="202"/>
      <c r="N297" s="203"/>
      <c r="O297" s="203"/>
      <c r="P297" s="203"/>
      <c r="Q297" s="203"/>
      <c r="R297" s="203"/>
      <c r="S297" s="203"/>
      <c r="T297" s="204"/>
      <c r="AT297" s="205" t="s">
        <v>131</v>
      </c>
      <c r="AU297" s="205" t="s">
        <v>84</v>
      </c>
      <c r="AV297" s="13" t="s">
        <v>84</v>
      </c>
      <c r="AW297" s="13" t="s">
        <v>36</v>
      </c>
      <c r="AX297" s="13" t="s">
        <v>74</v>
      </c>
      <c r="AY297" s="205" t="s">
        <v>121</v>
      </c>
    </row>
    <row r="298" spans="2:51" s="13" customFormat="1" ht="11.25">
      <c r="B298" s="195"/>
      <c r="C298" s="196"/>
      <c r="D298" s="190" t="s">
        <v>131</v>
      </c>
      <c r="E298" s="197" t="s">
        <v>21</v>
      </c>
      <c r="F298" s="198" t="s">
        <v>325</v>
      </c>
      <c r="G298" s="196"/>
      <c r="H298" s="199">
        <v>1</v>
      </c>
      <c r="I298" s="200"/>
      <c r="J298" s="196"/>
      <c r="K298" s="196"/>
      <c r="L298" s="201"/>
      <c r="M298" s="202"/>
      <c r="N298" s="203"/>
      <c r="O298" s="203"/>
      <c r="P298" s="203"/>
      <c r="Q298" s="203"/>
      <c r="R298" s="203"/>
      <c r="S298" s="203"/>
      <c r="T298" s="204"/>
      <c r="AT298" s="205" t="s">
        <v>131</v>
      </c>
      <c r="AU298" s="205" t="s">
        <v>84</v>
      </c>
      <c r="AV298" s="13" t="s">
        <v>84</v>
      </c>
      <c r="AW298" s="13" t="s">
        <v>36</v>
      </c>
      <c r="AX298" s="13" t="s">
        <v>74</v>
      </c>
      <c r="AY298" s="205" t="s">
        <v>121</v>
      </c>
    </row>
    <row r="299" spans="2:51" s="13" customFormat="1" ht="11.25">
      <c r="B299" s="195"/>
      <c r="C299" s="196"/>
      <c r="D299" s="190" t="s">
        <v>131</v>
      </c>
      <c r="E299" s="197" t="s">
        <v>21</v>
      </c>
      <c r="F299" s="198" t="s">
        <v>326</v>
      </c>
      <c r="G299" s="196"/>
      <c r="H299" s="199">
        <v>1</v>
      </c>
      <c r="I299" s="200"/>
      <c r="J299" s="196"/>
      <c r="K299" s="196"/>
      <c r="L299" s="201"/>
      <c r="M299" s="202"/>
      <c r="N299" s="203"/>
      <c r="O299" s="203"/>
      <c r="P299" s="203"/>
      <c r="Q299" s="203"/>
      <c r="R299" s="203"/>
      <c r="S299" s="203"/>
      <c r="T299" s="204"/>
      <c r="AT299" s="205" t="s">
        <v>131</v>
      </c>
      <c r="AU299" s="205" t="s">
        <v>84</v>
      </c>
      <c r="AV299" s="13" t="s">
        <v>84</v>
      </c>
      <c r="AW299" s="13" t="s">
        <v>36</v>
      </c>
      <c r="AX299" s="13" t="s">
        <v>74</v>
      </c>
      <c r="AY299" s="205" t="s">
        <v>121</v>
      </c>
    </row>
    <row r="300" spans="2:51" s="13" customFormat="1" ht="11.25">
      <c r="B300" s="195"/>
      <c r="C300" s="196"/>
      <c r="D300" s="190" t="s">
        <v>131</v>
      </c>
      <c r="E300" s="197" t="s">
        <v>21</v>
      </c>
      <c r="F300" s="198" t="s">
        <v>327</v>
      </c>
      <c r="G300" s="196"/>
      <c r="H300" s="199">
        <v>1</v>
      </c>
      <c r="I300" s="200"/>
      <c r="J300" s="196"/>
      <c r="K300" s="196"/>
      <c r="L300" s="201"/>
      <c r="M300" s="202"/>
      <c r="N300" s="203"/>
      <c r="O300" s="203"/>
      <c r="P300" s="203"/>
      <c r="Q300" s="203"/>
      <c r="R300" s="203"/>
      <c r="S300" s="203"/>
      <c r="T300" s="204"/>
      <c r="AT300" s="205" t="s">
        <v>131</v>
      </c>
      <c r="AU300" s="205" t="s">
        <v>84</v>
      </c>
      <c r="AV300" s="13" t="s">
        <v>84</v>
      </c>
      <c r="AW300" s="13" t="s">
        <v>36</v>
      </c>
      <c r="AX300" s="13" t="s">
        <v>74</v>
      </c>
      <c r="AY300" s="205" t="s">
        <v>121</v>
      </c>
    </row>
    <row r="301" spans="2:51" s="13" customFormat="1" ht="11.25">
      <c r="B301" s="195"/>
      <c r="C301" s="196"/>
      <c r="D301" s="190" t="s">
        <v>131</v>
      </c>
      <c r="E301" s="197" t="s">
        <v>21</v>
      </c>
      <c r="F301" s="198" t="s">
        <v>328</v>
      </c>
      <c r="G301" s="196"/>
      <c r="H301" s="199">
        <v>1</v>
      </c>
      <c r="I301" s="200"/>
      <c r="J301" s="196"/>
      <c r="K301" s="196"/>
      <c r="L301" s="201"/>
      <c r="M301" s="202"/>
      <c r="N301" s="203"/>
      <c r="O301" s="203"/>
      <c r="P301" s="203"/>
      <c r="Q301" s="203"/>
      <c r="R301" s="203"/>
      <c r="S301" s="203"/>
      <c r="T301" s="204"/>
      <c r="AT301" s="205" t="s">
        <v>131</v>
      </c>
      <c r="AU301" s="205" t="s">
        <v>84</v>
      </c>
      <c r="AV301" s="13" t="s">
        <v>84</v>
      </c>
      <c r="AW301" s="13" t="s">
        <v>36</v>
      </c>
      <c r="AX301" s="13" t="s">
        <v>74</v>
      </c>
      <c r="AY301" s="205" t="s">
        <v>121</v>
      </c>
    </row>
    <row r="302" spans="2:51" s="13" customFormat="1" ht="11.25">
      <c r="B302" s="195"/>
      <c r="C302" s="196"/>
      <c r="D302" s="190" t="s">
        <v>131</v>
      </c>
      <c r="E302" s="197" t="s">
        <v>21</v>
      </c>
      <c r="F302" s="198" t="s">
        <v>329</v>
      </c>
      <c r="G302" s="196"/>
      <c r="H302" s="199">
        <v>2</v>
      </c>
      <c r="I302" s="200"/>
      <c r="J302" s="196"/>
      <c r="K302" s="196"/>
      <c r="L302" s="201"/>
      <c r="M302" s="202"/>
      <c r="N302" s="203"/>
      <c r="O302" s="203"/>
      <c r="P302" s="203"/>
      <c r="Q302" s="203"/>
      <c r="R302" s="203"/>
      <c r="S302" s="203"/>
      <c r="T302" s="204"/>
      <c r="AT302" s="205" t="s">
        <v>131</v>
      </c>
      <c r="AU302" s="205" t="s">
        <v>84</v>
      </c>
      <c r="AV302" s="13" t="s">
        <v>84</v>
      </c>
      <c r="AW302" s="13" t="s">
        <v>36</v>
      </c>
      <c r="AX302" s="13" t="s">
        <v>74</v>
      </c>
      <c r="AY302" s="205" t="s">
        <v>121</v>
      </c>
    </row>
    <row r="303" spans="2:51" s="13" customFormat="1" ht="11.25">
      <c r="B303" s="195"/>
      <c r="C303" s="196"/>
      <c r="D303" s="190" t="s">
        <v>131</v>
      </c>
      <c r="E303" s="197" t="s">
        <v>21</v>
      </c>
      <c r="F303" s="198" t="s">
        <v>330</v>
      </c>
      <c r="G303" s="196"/>
      <c r="H303" s="199">
        <v>2</v>
      </c>
      <c r="I303" s="200"/>
      <c r="J303" s="196"/>
      <c r="K303" s="196"/>
      <c r="L303" s="201"/>
      <c r="M303" s="202"/>
      <c r="N303" s="203"/>
      <c r="O303" s="203"/>
      <c r="P303" s="203"/>
      <c r="Q303" s="203"/>
      <c r="R303" s="203"/>
      <c r="S303" s="203"/>
      <c r="T303" s="204"/>
      <c r="AT303" s="205" t="s">
        <v>131</v>
      </c>
      <c r="AU303" s="205" t="s">
        <v>84</v>
      </c>
      <c r="AV303" s="13" t="s">
        <v>84</v>
      </c>
      <c r="AW303" s="13" t="s">
        <v>36</v>
      </c>
      <c r="AX303" s="13" t="s">
        <v>74</v>
      </c>
      <c r="AY303" s="205" t="s">
        <v>121</v>
      </c>
    </row>
    <row r="304" spans="2:51" s="13" customFormat="1" ht="11.25">
      <c r="B304" s="195"/>
      <c r="C304" s="196"/>
      <c r="D304" s="190" t="s">
        <v>131</v>
      </c>
      <c r="E304" s="197" t="s">
        <v>21</v>
      </c>
      <c r="F304" s="198" t="s">
        <v>331</v>
      </c>
      <c r="G304" s="196"/>
      <c r="H304" s="199">
        <v>2</v>
      </c>
      <c r="I304" s="200"/>
      <c r="J304" s="196"/>
      <c r="K304" s="196"/>
      <c r="L304" s="201"/>
      <c r="M304" s="202"/>
      <c r="N304" s="203"/>
      <c r="O304" s="203"/>
      <c r="P304" s="203"/>
      <c r="Q304" s="203"/>
      <c r="R304" s="203"/>
      <c r="S304" s="203"/>
      <c r="T304" s="204"/>
      <c r="AT304" s="205" t="s">
        <v>131</v>
      </c>
      <c r="AU304" s="205" t="s">
        <v>84</v>
      </c>
      <c r="AV304" s="13" t="s">
        <v>84</v>
      </c>
      <c r="AW304" s="13" t="s">
        <v>36</v>
      </c>
      <c r="AX304" s="13" t="s">
        <v>74</v>
      </c>
      <c r="AY304" s="205" t="s">
        <v>121</v>
      </c>
    </row>
    <row r="305" spans="1:65" s="13" customFormat="1" ht="11.25">
      <c r="B305" s="195"/>
      <c r="C305" s="196"/>
      <c r="D305" s="190" t="s">
        <v>131</v>
      </c>
      <c r="E305" s="197" t="s">
        <v>21</v>
      </c>
      <c r="F305" s="198" t="s">
        <v>332</v>
      </c>
      <c r="G305" s="196"/>
      <c r="H305" s="199">
        <v>1</v>
      </c>
      <c r="I305" s="200"/>
      <c r="J305" s="196"/>
      <c r="K305" s="196"/>
      <c r="L305" s="201"/>
      <c r="M305" s="202"/>
      <c r="N305" s="203"/>
      <c r="O305" s="203"/>
      <c r="P305" s="203"/>
      <c r="Q305" s="203"/>
      <c r="R305" s="203"/>
      <c r="S305" s="203"/>
      <c r="T305" s="204"/>
      <c r="AT305" s="205" t="s">
        <v>131</v>
      </c>
      <c r="AU305" s="205" t="s">
        <v>84</v>
      </c>
      <c r="AV305" s="13" t="s">
        <v>84</v>
      </c>
      <c r="AW305" s="13" t="s">
        <v>36</v>
      </c>
      <c r="AX305" s="13" t="s">
        <v>74</v>
      </c>
      <c r="AY305" s="205" t="s">
        <v>121</v>
      </c>
    </row>
    <row r="306" spans="1:65" s="13" customFormat="1" ht="11.25">
      <c r="B306" s="195"/>
      <c r="C306" s="196"/>
      <c r="D306" s="190" t="s">
        <v>131</v>
      </c>
      <c r="E306" s="197" t="s">
        <v>21</v>
      </c>
      <c r="F306" s="198" t="s">
        <v>333</v>
      </c>
      <c r="G306" s="196"/>
      <c r="H306" s="199">
        <v>1</v>
      </c>
      <c r="I306" s="200"/>
      <c r="J306" s="196"/>
      <c r="K306" s="196"/>
      <c r="L306" s="201"/>
      <c r="M306" s="202"/>
      <c r="N306" s="203"/>
      <c r="O306" s="203"/>
      <c r="P306" s="203"/>
      <c r="Q306" s="203"/>
      <c r="R306" s="203"/>
      <c r="S306" s="203"/>
      <c r="T306" s="204"/>
      <c r="AT306" s="205" t="s">
        <v>131</v>
      </c>
      <c r="AU306" s="205" t="s">
        <v>84</v>
      </c>
      <c r="AV306" s="13" t="s">
        <v>84</v>
      </c>
      <c r="AW306" s="13" t="s">
        <v>36</v>
      </c>
      <c r="AX306" s="13" t="s">
        <v>74</v>
      </c>
      <c r="AY306" s="205" t="s">
        <v>121</v>
      </c>
    </row>
    <row r="307" spans="1:65" s="14" customFormat="1" ht="11.25">
      <c r="B307" s="206"/>
      <c r="C307" s="207"/>
      <c r="D307" s="190" t="s">
        <v>131</v>
      </c>
      <c r="E307" s="208" t="s">
        <v>21</v>
      </c>
      <c r="F307" s="209" t="s">
        <v>133</v>
      </c>
      <c r="G307" s="207"/>
      <c r="H307" s="210">
        <v>40</v>
      </c>
      <c r="I307" s="211"/>
      <c r="J307" s="207"/>
      <c r="K307" s="207"/>
      <c r="L307" s="212"/>
      <c r="M307" s="213"/>
      <c r="N307" s="214"/>
      <c r="O307" s="214"/>
      <c r="P307" s="214"/>
      <c r="Q307" s="214"/>
      <c r="R307" s="214"/>
      <c r="S307" s="214"/>
      <c r="T307" s="215"/>
      <c r="AT307" s="216" t="s">
        <v>131</v>
      </c>
      <c r="AU307" s="216" t="s">
        <v>84</v>
      </c>
      <c r="AV307" s="14" t="s">
        <v>128</v>
      </c>
      <c r="AW307" s="14" t="s">
        <v>36</v>
      </c>
      <c r="AX307" s="14" t="s">
        <v>79</v>
      </c>
      <c r="AY307" s="216" t="s">
        <v>121</v>
      </c>
    </row>
    <row r="308" spans="1:65" s="2" customFormat="1" ht="37.9" customHeight="1">
      <c r="A308" s="37"/>
      <c r="B308" s="38"/>
      <c r="C308" s="177" t="s">
        <v>334</v>
      </c>
      <c r="D308" s="177" t="s">
        <v>124</v>
      </c>
      <c r="E308" s="178" t="s">
        <v>335</v>
      </c>
      <c r="F308" s="179" t="s">
        <v>336</v>
      </c>
      <c r="G308" s="180" t="s">
        <v>231</v>
      </c>
      <c r="H308" s="181">
        <v>61</v>
      </c>
      <c r="I308" s="182"/>
      <c r="J308" s="183">
        <f>ROUND(I308*H308,2)</f>
        <v>0</v>
      </c>
      <c r="K308" s="179" t="s">
        <v>21</v>
      </c>
      <c r="L308" s="42"/>
      <c r="M308" s="184" t="s">
        <v>21</v>
      </c>
      <c r="N308" s="185" t="s">
        <v>45</v>
      </c>
      <c r="O308" s="67"/>
      <c r="P308" s="186">
        <f>O308*H308</f>
        <v>0</v>
      </c>
      <c r="Q308" s="186">
        <v>1.24E-2</v>
      </c>
      <c r="R308" s="186">
        <f>Q308*H308</f>
        <v>0.75639999999999996</v>
      </c>
      <c r="S308" s="186">
        <v>0</v>
      </c>
      <c r="T308" s="187">
        <f>S308*H308</f>
        <v>0</v>
      </c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R308" s="188" t="s">
        <v>128</v>
      </c>
      <c r="AT308" s="188" t="s">
        <v>124</v>
      </c>
      <c r="AU308" s="188" t="s">
        <v>84</v>
      </c>
      <c r="AY308" s="19" t="s">
        <v>121</v>
      </c>
      <c r="BE308" s="189">
        <f>IF(N308="základní",J308,0)</f>
        <v>0</v>
      </c>
      <c r="BF308" s="189">
        <f>IF(N308="snížená",J308,0)</f>
        <v>0</v>
      </c>
      <c r="BG308" s="189">
        <f>IF(N308="zákl. přenesená",J308,0)</f>
        <v>0</v>
      </c>
      <c r="BH308" s="189">
        <f>IF(N308="sníž. přenesená",J308,0)</f>
        <v>0</v>
      </c>
      <c r="BI308" s="189">
        <f>IF(N308="nulová",J308,0)</f>
        <v>0</v>
      </c>
      <c r="BJ308" s="19" t="s">
        <v>79</v>
      </c>
      <c r="BK308" s="189">
        <f>ROUND(I308*H308,2)</f>
        <v>0</v>
      </c>
      <c r="BL308" s="19" t="s">
        <v>128</v>
      </c>
      <c r="BM308" s="188" t="s">
        <v>337</v>
      </c>
    </row>
    <row r="309" spans="1:65" s="2" customFormat="1" ht="29.25">
      <c r="A309" s="37"/>
      <c r="B309" s="38"/>
      <c r="C309" s="39"/>
      <c r="D309" s="190" t="s">
        <v>130</v>
      </c>
      <c r="E309" s="39"/>
      <c r="F309" s="191" t="s">
        <v>338</v>
      </c>
      <c r="G309" s="39"/>
      <c r="H309" s="39"/>
      <c r="I309" s="192"/>
      <c r="J309" s="39"/>
      <c r="K309" s="39"/>
      <c r="L309" s="42"/>
      <c r="M309" s="193"/>
      <c r="N309" s="194"/>
      <c r="O309" s="67"/>
      <c r="P309" s="67"/>
      <c r="Q309" s="67"/>
      <c r="R309" s="67"/>
      <c r="S309" s="67"/>
      <c r="T309" s="68"/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T309" s="19" t="s">
        <v>130</v>
      </c>
      <c r="AU309" s="19" t="s">
        <v>84</v>
      </c>
    </row>
    <row r="310" spans="1:65" s="16" customFormat="1" ht="11.25">
      <c r="B310" s="240"/>
      <c r="C310" s="241"/>
      <c r="D310" s="190" t="s">
        <v>131</v>
      </c>
      <c r="E310" s="242" t="s">
        <v>21</v>
      </c>
      <c r="F310" s="243" t="s">
        <v>311</v>
      </c>
      <c r="G310" s="241"/>
      <c r="H310" s="242" t="s">
        <v>21</v>
      </c>
      <c r="I310" s="244"/>
      <c r="J310" s="241"/>
      <c r="K310" s="241"/>
      <c r="L310" s="245"/>
      <c r="M310" s="246"/>
      <c r="N310" s="247"/>
      <c r="O310" s="247"/>
      <c r="P310" s="247"/>
      <c r="Q310" s="247"/>
      <c r="R310" s="247"/>
      <c r="S310" s="247"/>
      <c r="T310" s="248"/>
      <c r="AT310" s="249" t="s">
        <v>131</v>
      </c>
      <c r="AU310" s="249" t="s">
        <v>84</v>
      </c>
      <c r="AV310" s="16" t="s">
        <v>79</v>
      </c>
      <c r="AW310" s="16" t="s">
        <v>36</v>
      </c>
      <c r="AX310" s="16" t="s">
        <v>74</v>
      </c>
      <c r="AY310" s="249" t="s">
        <v>121</v>
      </c>
    </row>
    <row r="311" spans="1:65" s="13" customFormat="1" ht="11.25">
      <c r="B311" s="195"/>
      <c r="C311" s="196"/>
      <c r="D311" s="190" t="s">
        <v>131</v>
      </c>
      <c r="E311" s="197" t="s">
        <v>21</v>
      </c>
      <c r="F311" s="198" t="s">
        <v>339</v>
      </c>
      <c r="G311" s="196"/>
      <c r="H311" s="199">
        <v>28</v>
      </c>
      <c r="I311" s="200"/>
      <c r="J311" s="196"/>
      <c r="K311" s="196"/>
      <c r="L311" s="201"/>
      <c r="M311" s="202"/>
      <c r="N311" s="203"/>
      <c r="O311" s="203"/>
      <c r="P311" s="203"/>
      <c r="Q311" s="203"/>
      <c r="R311" s="203"/>
      <c r="S311" s="203"/>
      <c r="T311" s="204"/>
      <c r="AT311" s="205" t="s">
        <v>131</v>
      </c>
      <c r="AU311" s="205" t="s">
        <v>84</v>
      </c>
      <c r="AV311" s="13" t="s">
        <v>84</v>
      </c>
      <c r="AW311" s="13" t="s">
        <v>36</v>
      </c>
      <c r="AX311" s="13" t="s">
        <v>74</v>
      </c>
      <c r="AY311" s="205" t="s">
        <v>121</v>
      </c>
    </row>
    <row r="312" spans="1:65" s="13" customFormat="1" ht="11.25">
      <c r="B312" s="195"/>
      <c r="C312" s="196"/>
      <c r="D312" s="190" t="s">
        <v>131</v>
      </c>
      <c r="E312" s="197" t="s">
        <v>21</v>
      </c>
      <c r="F312" s="198" t="s">
        <v>340</v>
      </c>
      <c r="G312" s="196"/>
      <c r="H312" s="199">
        <v>2</v>
      </c>
      <c r="I312" s="200"/>
      <c r="J312" s="196"/>
      <c r="K312" s="196"/>
      <c r="L312" s="201"/>
      <c r="M312" s="202"/>
      <c r="N312" s="203"/>
      <c r="O312" s="203"/>
      <c r="P312" s="203"/>
      <c r="Q312" s="203"/>
      <c r="R312" s="203"/>
      <c r="S312" s="203"/>
      <c r="T312" s="204"/>
      <c r="AT312" s="205" t="s">
        <v>131</v>
      </c>
      <c r="AU312" s="205" t="s">
        <v>84</v>
      </c>
      <c r="AV312" s="13" t="s">
        <v>84</v>
      </c>
      <c r="AW312" s="13" t="s">
        <v>36</v>
      </c>
      <c r="AX312" s="13" t="s">
        <v>74</v>
      </c>
      <c r="AY312" s="205" t="s">
        <v>121</v>
      </c>
    </row>
    <row r="313" spans="1:65" s="13" customFormat="1" ht="11.25">
      <c r="B313" s="195"/>
      <c r="C313" s="196"/>
      <c r="D313" s="190" t="s">
        <v>131</v>
      </c>
      <c r="E313" s="197" t="s">
        <v>21</v>
      </c>
      <c r="F313" s="198" t="s">
        <v>341</v>
      </c>
      <c r="G313" s="196"/>
      <c r="H313" s="199">
        <v>8</v>
      </c>
      <c r="I313" s="200"/>
      <c r="J313" s="196"/>
      <c r="K313" s="196"/>
      <c r="L313" s="201"/>
      <c r="M313" s="202"/>
      <c r="N313" s="203"/>
      <c r="O313" s="203"/>
      <c r="P313" s="203"/>
      <c r="Q313" s="203"/>
      <c r="R313" s="203"/>
      <c r="S313" s="203"/>
      <c r="T313" s="204"/>
      <c r="AT313" s="205" t="s">
        <v>131</v>
      </c>
      <c r="AU313" s="205" t="s">
        <v>84</v>
      </c>
      <c r="AV313" s="13" t="s">
        <v>84</v>
      </c>
      <c r="AW313" s="13" t="s">
        <v>36</v>
      </c>
      <c r="AX313" s="13" t="s">
        <v>74</v>
      </c>
      <c r="AY313" s="205" t="s">
        <v>121</v>
      </c>
    </row>
    <row r="314" spans="1:65" s="13" customFormat="1" ht="11.25">
      <c r="B314" s="195"/>
      <c r="C314" s="196"/>
      <c r="D314" s="190" t="s">
        <v>131</v>
      </c>
      <c r="E314" s="197" t="s">
        <v>21</v>
      </c>
      <c r="F314" s="198" t="s">
        <v>342</v>
      </c>
      <c r="G314" s="196"/>
      <c r="H314" s="199">
        <v>2</v>
      </c>
      <c r="I314" s="200"/>
      <c r="J314" s="196"/>
      <c r="K314" s="196"/>
      <c r="L314" s="201"/>
      <c r="M314" s="202"/>
      <c r="N314" s="203"/>
      <c r="O314" s="203"/>
      <c r="P314" s="203"/>
      <c r="Q314" s="203"/>
      <c r="R314" s="203"/>
      <c r="S314" s="203"/>
      <c r="T314" s="204"/>
      <c r="AT314" s="205" t="s">
        <v>131</v>
      </c>
      <c r="AU314" s="205" t="s">
        <v>84</v>
      </c>
      <c r="AV314" s="13" t="s">
        <v>84</v>
      </c>
      <c r="AW314" s="13" t="s">
        <v>36</v>
      </c>
      <c r="AX314" s="13" t="s">
        <v>74</v>
      </c>
      <c r="AY314" s="205" t="s">
        <v>121</v>
      </c>
    </row>
    <row r="315" spans="1:65" s="13" customFormat="1" ht="11.25">
      <c r="B315" s="195"/>
      <c r="C315" s="196"/>
      <c r="D315" s="190" t="s">
        <v>131</v>
      </c>
      <c r="E315" s="197" t="s">
        <v>21</v>
      </c>
      <c r="F315" s="198" t="s">
        <v>343</v>
      </c>
      <c r="G315" s="196"/>
      <c r="H315" s="199">
        <v>4</v>
      </c>
      <c r="I315" s="200"/>
      <c r="J315" s="196"/>
      <c r="K315" s="196"/>
      <c r="L315" s="201"/>
      <c r="M315" s="202"/>
      <c r="N315" s="203"/>
      <c r="O315" s="203"/>
      <c r="P315" s="203"/>
      <c r="Q315" s="203"/>
      <c r="R315" s="203"/>
      <c r="S315" s="203"/>
      <c r="T315" s="204"/>
      <c r="AT315" s="205" t="s">
        <v>131</v>
      </c>
      <c r="AU315" s="205" t="s">
        <v>84</v>
      </c>
      <c r="AV315" s="13" t="s">
        <v>84</v>
      </c>
      <c r="AW315" s="13" t="s">
        <v>36</v>
      </c>
      <c r="AX315" s="13" t="s">
        <v>74</v>
      </c>
      <c r="AY315" s="205" t="s">
        <v>121</v>
      </c>
    </row>
    <row r="316" spans="1:65" s="13" customFormat="1" ht="11.25">
      <c r="B316" s="195"/>
      <c r="C316" s="196"/>
      <c r="D316" s="190" t="s">
        <v>131</v>
      </c>
      <c r="E316" s="197" t="s">
        <v>21</v>
      </c>
      <c r="F316" s="198" t="s">
        <v>344</v>
      </c>
      <c r="G316" s="196"/>
      <c r="H316" s="199">
        <v>4</v>
      </c>
      <c r="I316" s="200"/>
      <c r="J316" s="196"/>
      <c r="K316" s="196"/>
      <c r="L316" s="201"/>
      <c r="M316" s="202"/>
      <c r="N316" s="203"/>
      <c r="O316" s="203"/>
      <c r="P316" s="203"/>
      <c r="Q316" s="203"/>
      <c r="R316" s="203"/>
      <c r="S316" s="203"/>
      <c r="T316" s="204"/>
      <c r="AT316" s="205" t="s">
        <v>131</v>
      </c>
      <c r="AU316" s="205" t="s">
        <v>84</v>
      </c>
      <c r="AV316" s="13" t="s">
        <v>84</v>
      </c>
      <c r="AW316" s="13" t="s">
        <v>36</v>
      </c>
      <c r="AX316" s="13" t="s">
        <v>74</v>
      </c>
      <c r="AY316" s="205" t="s">
        <v>121</v>
      </c>
    </row>
    <row r="317" spans="1:65" s="13" customFormat="1" ht="11.25">
      <c r="B317" s="195"/>
      <c r="C317" s="196"/>
      <c r="D317" s="190" t="s">
        <v>131</v>
      </c>
      <c r="E317" s="197" t="s">
        <v>21</v>
      </c>
      <c r="F317" s="198" t="s">
        <v>345</v>
      </c>
      <c r="G317" s="196"/>
      <c r="H317" s="199">
        <v>4</v>
      </c>
      <c r="I317" s="200"/>
      <c r="J317" s="196"/>
      <c r="K317" s="196"/>
      <c r="L317" s="201"/>
      <c r="M317" s="202"/>
      <c r="N317" s="203"/>
      <c r="O317" s="203"/>
      <c r="P317" s="203"/>
      <c r="Q317" s="203"/>
      <c r="R317" s="203"/>
      <c r="S317" s="203"/>
      <c r="T317" s="204"/>
      <c r="AT317" s="205" t="s">
        <v>131</v>
      </c>
      <c r="AU317" s="205" t="s">
        <v>84</v>
      </c>
      <c r="AV317" s="13" t="s">
        <v>84</v>
      </c>
      <c r="AW317" s="13" t="s">
        <v>36</v>
      </c>
      <c r="AX317" s="13" t="s">
        <v>74</v>
      </c>
      <c r="AY317" s="205" t="s">
        <v>121</v>
      </c>
    </row>
    <row r="318" spans="1:65" s="13" customFormat="1" ht="11.25">
      <c r="B318" s="195"/>
      <c r="C318" s="196"/>
      <c r="D318" s="190" t="s">
        <v>131</v>
      </c>
      <c r="E318" s="197" t="s">
        <v>21</v>
      </c>
      <c r="F318" s="198" t="s">
        <v>346</v>
      </c>
      <c r="G318" s="196"/>
      <c r="H318" s="199">
        <v>4</v>
      </c>
      <c r="I318" s="200"/>
      <c r="J318" s="196"/>
      <c r="K318" s="196"/>
      <c r="L318" s="201"/>
      <c r="M318" s="202"/>
      <c r="N318" s="203"/>
      <c r="O318" s="203"/>
      <c r="P318" s="203"/>
      <c r="Q318" s="203"/>
      <c r="R318" s="203"/>
      <c r="S318" s="203"/>
      <c r="T318" s="204"/>
      <c r="AT318" s="205" t="s">
        <v>131</v>
      </c>
      <c r="AU318" s="205" t="s">
        <v>84</v>
      </c>
      <c r="AV318" s="13" t="s">
        <v>84</v>
      </c>
      <c r="AW318" s="13" t="s">
        <v>36</v>
      </c>
      <c r="AX318" s="13" t="s">
        <v>74</v>
      </c>
      <c r="AY318" s="205" t="s">
        <v>121</v>
      </c>
    </row>
    <row r="319" spans="1:65" s="13" customFormat="1" ht="11.25">
      <c r="B319" s="195"/>
      <c r="C319" s="196"/>
      <c r="D319" s="190" t="s">
        <v>131</v>
      </c>
      <c r="E319" s="197" t="s">
        <v>21</v>
      </c>
      <c r="F319" s="198" t="s">
        <v>347</v>
      </c>
      <c r="G319" s="196"/>
      <c r="H319" s="199">
        <v>1</v>
      </c>
      <c r="I319" s="200"/>
      <c r="J319" s="196"/>
      <c r="K319" s="196"/>
      <c r="L319" s="201"/>
      <c r="M319" s="202"/>
      <c r="N319" s="203"/>
      <c r="O319" s="203"/>
      <c r="P319" s="203"/>
      <c r="Q319" s="203"/>
      <c r="R319" s="203"/>
      <c r="S319" s="203"/>
      <c r="T319" s="204"/>
      <c r="AT319" s="205" t="s">
        <v>131</v>
      </c>
      <c r="AU319" s="205" t="s">
        <v>84</v>
      </c>
      <c r="AV319" s="13" t="s">
        <v>84</v>
      </c>
      <c r="AW319" s="13" t="s">
        <v>36</v>
      </c>
      <c r="AX319" s="13" t="s">
        <v>74</v>
      </c>
      <c r="AY319" s="205" t="s">
        <v>121</v>
      </c>
    </row>
    <row r="320" spans="1:65" s="13" customFormat="1" ht="11.25">
      <c r="B320" s="195"/>
      <c r="C320" s="196"/>
      <c r="D320" s="190" t="s">
        <v>131</v>
      </c>
      <c r="E320" s="197" t="s">
        <v>21</v>
      </c>
      <c r="F320" s="198" t="s">
        <v>348</v>
      </c>
      <c r="G320" s="196"/>
      <c r="H320" s="199">
        <v>1</v>
      </c>
      <c r="I320" s="200"/>
      <c r="J320" s="196"/>
      <c r="K320" s="196"/>
      <c r="L320" s="201"/>
      <c r="M320" s="202"/>
      <c r="N320" s="203"/>
      <c r="O320" s="203"/>
      <c r="P320" s="203"/>
      <c r="Q320" s="203"/>
      <c r="R320" s="203"/>
      <c r="S320" s="203"/>
      <c r="T320" s="204"/>
      <c r="AT320" s="205" t="s">
        <v>131</v>
      </c>
      <c r="AU320" s="205" t="s">
        <v>84</v>
      </c>
      <c r="AV320" s="13" t="s">
        <v>84</v>
      </c>
      <c r="AW320" s="13" t="s">
        <v>36</v>
      </c>
      <c r="AX320" s="13" t="s">
        <v>74</v>
      </c>
      <c r="AY320" s="205" t="s">
        <v>121</v>
      </c>
    </row>
    <row r="321" spans="1:65" s="13" customFormat="1" ht="11.25">
      <c r="B321" s="195"/>
      <c r="C321" s="196"/>
      <c r="D321" s="190" t="s">
        <v>131</v>
      </c>
      <c r="E321" s="197" t="s">
        <v>21</v>
      </c>
      <c r="F321" s="198" t="s">
        <v>349</v>
      </c>
      <c r="G321" s="196"/>
      <c r="H321" s="199">
        <v>1</v>
      </c>
      <c r="I321" s="200"/>
      <c r="J321" s="196"/>
      <c r="K321" s="196"/>
      <c r="L321" s="201"/>
      <c r="M321" s="202"/>
      <c r="N321" s="203"/>
      <c r="O321" s="203"/>
      <c r="P321" s="203"/>
      <c r="Q321" s="203"/>
      <c r="R321" s="203"/>
      <c r="S321" s="203"/>
      <c r="T321" s="204"/>
      <c r="AT321" s="205" t="s">
        <v>131</v>
      </c>
      <c r="AU321" s="205" t="s">
        <v>84</v>
      </c>
      <c r="AV321" s="13" t="s">
        <v>84</v>
      </c>
      <c r="AW321" s="13" t="s">
        <v>36</v>
      </c>
      <c r="AX321" s="13" t="s">
        <v>74</v>
      </c>
      <c r="AY321" s="205" t="s">
        <v>121</v>
      </c>
    </row>
    <row r="322" spans="1:65" s="13" customFormat="1" ht="11.25">
      <c r="B322" s="195"/>
      <c r="C322" s="196"/>
      <c r="D322" s="190" t="s">
        <v>131</v>
      </c>
      <c r="E322" s="197" t="s">
        <v>21</v>
      </c>
      <c r="F322" s="198" t="s">
        <v>350</v>
      </c>
      <c r="G322" s="196"/>
      <c r="H322" s="199">
        <v>2</v>
      </c>
      <c r="I322" s="200"/>
      <c r="J322" s="196"/>
      <c r="K322" s="196"/>
      <c r="L322" s="201"/>
      <c r="M322" s="202"/>
      <c r="N322" s="203"/>
      <c r="O322" s="203"/>
      <c r="P322" s="203"/>
      <c r="Q322" s="203"/>
      <c r="R322" s="203"/>
      <c r="S322" s="203"/>
      <c r="T322" s="204"/>
      <c r="AT322" s="205" t="s">
        <v>131</v>
      </c>
      <c r="AU322" s="205" t="s">
        <v>84</v>
      </c>
      <c r="AV322" s="13" t="s">
        <v>84</v>
      </c>
      <c r="AW322" s="13" t="s">
        <v>36</v>
      </c>
      <c r="AX322" s="13" t="s">
        <v>74</v>
      </c>
      <c r="AY322" s="205" t="s">
        <v>121</v>
      </c>
    </row>
    <row r="323" spans="1:65" s="14" customFormat="1" ht="11.25">
      <c r="B323" s="206"/>
      <c r="C323" s="207"/>
      <c r="D323" s="190" t="s">
        <v>131</v>
      </c>
      <c r="E323" s="208" t="s">
        <v>21</v>
      </c>
      <c r="F323" s="209" t="s">
        <v>133</v>
      </c>
      <c r="G323" s="207"/>
      <c r="H323" s="210">
        <v>61</v>
      </c>
      <c r="I323" s="211"/>
      <c r="J323" s="207"/>
      <c r="K323" s="207"/>
      <c r="L323" s="212"/>
      <c r="M323" s="213"/>
      <c r="N323" s="214"/>
      <c r="O323" s="214"/>
      <c r="P323" s="214"/>
      <c r="Q323" s="214"/>
      <c r="R323" s="214"/>
      <c r="S323" s="214"/>
      <c r="T323" s="215"/>
      <c r="AT323" s="216" t="s">
        <v>131</v>
      </c>
      <c r="AU323" s="216" t="s">
        <v>84</v>
      </c>
      <c r="AV323" s="14" t="s">
        <v>128</v>
      </c>
      <c r="AW323" s="14" t="s">
        <v>36</v>
      </c>
      <c r="AX323" s="14" t="s">
        <v>79</v>
      </c>
      <c r="AY323" s="216" t="s">
        <v>121</v>
      </c>
    </row>
    <row r="324" spans="1:65" s="2" customFormat="1" ht="37.9" customHeight="1">
      <c r="A324" s="37"/>
      <c r="B324" s="38"/>
      <c r="C324" s="177" t="s">
        <v>8</v>
      </c>
      <c r="D324" s="177" t="s">
        <v>124</v>
      </c>
      <c r="E324" s="178" t="s">
        <v>351</v>
      </c>
      <c r="F324" s="179" t="s">
        <v>352</v>
      </c>
      <c r="G324" s="180" t="s">
        <v>231</v>
      </c>
      <c r="H324" s="181">
        <v>4</v>
      </c>
      <c r="I324" s="182"/>
      <c r="J324" s="183">
        <f>ROUND(I324*H324,2)</f>
        <v>0</v>
      </c>
      <c r="K324" s="179" t="s">
        <v>21</v>
      </c>
      <c r="L324" s="42"/>
      <c r="M324" s="184" t="s">
        <v>21</v>
      </c>
      <c r="N324" s="185" t="s">
        <v>45</v>
      </c>
      <c r="O324" s="67"/>
      <c r="P324" s="186">
        <f>O324*H324</f>
        <v>0</v>
      </c>
      <c r="Q324" s="186">
        <v>1.14E-2</v>
      </c>
      <c r="R324" s="186">
        <f>Q324*H324</f>
        <v>4.5600000000000002E-2</v>
      </c>
      <c r="S324" s="186">
        <v>0</v>
      </c>
      <c r="T324" s="187">
        <f>S324*H324</f>
        <v>0</v>
      </c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R324" s="188" t="s">
        <v>128</v>
      </c>
      <c r="AT324" s="188" t="s">
        <v>124</v>
      </c>
      <c r="AU324" s="188" t="s">
        <v>84</v>
      </c>
      <c r="AY324" s="19" t="s">
        <v>121</v>
      </c>
      <c r="BE324" s="189">
        <f>IF(N324="základní",J324,0)</f>
        <v>0</v>
      </c>
      <c r="BF324" s="189">
        <f>IF(N324="snížená",J324,0)</f>
        <v>0</v>
      </c>
      <c r="BG324" s="189">
        <f>IF(N324="zákl. přenesená",J324,0)</f>
        <v>0</v>
      </c>
      <c r="BH324" s="189">
        <f>IF(N324="sníž. přenesená",J324,0)</f>
        <v>0</v>
      </c>
      <c r="BI324" s="189">
        <f>IF(N324="nulová",J324,0)</f>
        <v>0</v>
      </c>
      <c r="BJ324" s="19" t="s">
        <v>79</v>
      </c>
      <c r="BK324" s="189">
        <f>ROUND(I324*H324,2)</f>
        <v>0</v>
      </c>
      <c r="BL324" s="19" t="s">
        <v>128</v>
      </c>
      <c r="BM324" s="188" t="s">
        <v>353</v>
      </c>
    </row>
    <row r="325" spans="1:65" s="2" customFormat="1" ht="29.25">
      <c r="A325" s="37"/>
      <c r="B325" s="38"/>
      <c r="C325" s="39"/>
      <c r="D325" s="190" t="s">
        <v>130</v>
      </c>
      <c r="E325" s="39"/>
      <c r="F325" s="191" t="s">
        <v>354</v>
      </c>
      <c r="G325" s="39"/>
      <c r="H325" s="39"/>
      <c r="I325" s="192"/>
      <c r="J325" s="39"/>
      <c r="K325" s="39"/>
      <c r="L325" s="42"/>
      <c r="M325" s="193"/>
      <c r="N325" s="194"/>
      <c r="O325" s="67"/>
      <c r="P325" s="67"/>
      <c r="Q325" s="67"/>
      <c r="R325" s="67"/>
      <c r="S325" s="67"/>
      <c r="T325" s="68"/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T325" s="19" t="s">
        <v>130</v>
      </c>
      <c r="AU325" s="19" t="s">
        <v>84</v>
      </c>
    </row>
    <row r="326" spans="1:65" s="16" customFormat="1" ht="11.25">
      <c r="B326" s="240"/>
      <c r="C326" s="241"/>
      <c r="D326" s="190" t="s">
        <v>131</v>
      </c>
      <c r="E326" s="242" t="s">
        <v>21</v>
      </c>
      <c r="F326" s="243" t="s">
        <v>311</v>
      </c>
      <c r="G326" s="241"/>
      <c r="H326" s="242" t="s">
        <v>21</v>
      </c>
      <c r="I326" s="244"/>
      <c r="J326" s="241"/>
      <c r="K326" s="241"/>
      <c r="L326" s="245"/>
      <c r="M326" s="246"/>
      <c r="N326" s="247"/>
      <c r="O326" s="247"/>
      <c r="P326" s="247"/>
      <c r="Q326" s="247"/>
      <c r="R326" s="247"/>
      <c r="S326" s="247"/>
      <c r="T326" s="248"/>
      <c r="AT326" s="249" t="s">
        <v>131</v>
      </c>
      <c r="AU326" s="249" t="s">
        <v>84</v>
      </c>
      <c r="AV326" s="16" t="s">
        <v>79</v>
      </c>
      <c r="AW326" s="16" t="s">
        <v>36</v>
      </c>
      <c r="AX326" s="16" t="s">
        <v>74</v>
      </c>
      <c r="AY326" s="249" t="s">
        <v>121</v>
      </c>
    </row>
    <row r="327" spans="1:65" s="13" customFormat="1" ht="11.25">
      <c r="B327" s="195"/>
      <c r="C327" s="196"/>
      <c r="D327" s="190" t="s">
        <v>131</v>
      </c>
      <c r="E327" s="197" t="s">
        <v>21</v>
      </c>
      <c r="F327" s="198" t="s">
        <v>355</v>
      </c>
      <c r="G327" s="196"/>
      <c r="H327" s="199">
        <v>1</v>
      </c>
      <c r="I327" s="200"/>
      <c r="J327" s="196"/>
      <c r="K327" s="196"/>
      <c r="L327" s="201"/>
      <c r="M327" s="202"/>
      <c r="N327" s="203"/>
      <c r="O327" s="203"/>
      <c r="P327" s="203"/>
      <c r="Q327" s="203"/>
      <c r="R327" s="203"/>
      <c r="S327" s="203"/>
      <c r="T327" s="204"/>
      <c r="AT327" s="205" t="s">
        <v>131</v>
      </c>
      <c r="AU327" s="205" t="s">
        <v>84</v>
      </c>
      <c r="AV327" s="13" t="s">
        <v>84</v>
      </c>
      <c r="AW327" s="13" t="s">
        <v>36</v>
      </c>
      <c r="AX327" s="13" t="s">
        <v>74</v>
      </c>
      <c r="AY327" s="205" t="s">
        <v>121</v>
      </c>
    </row>
    <row r="328" spans="1:65" s="13" customFormat="1" ht="11.25">
      <c r="B328" s="195"/>
      <c r="C328" s="196"/>
      <c r="D328" s="190" t="s">
        <v>131</v>
      </c>
      <c r="E328" s="197" t="s">
        <v>21</v>
      </c>
      <c r="F328" s="198" t="s">
        <v>356</v>
      </c>
      <c r="G328" s="196"/>
      <c r="H328" s="199">
        <v>1</v>
      </c>
      <c r="I328" s="200"/>
      <c r="J328" s="196"/>
      <c r="K328" s="196"/>
      <c r="L328" s="201"/>
      <c r="M328" s="202"/>
      <c r="N328" s="203"/>
      <c r="O328" s="203"/>
      <c r="P328" s="203"/>
      <c r="Q328" s="203"/>
      <c r="R328" s="203"/>
      <c r="S328" s="203"/>
      <c r="T328" s="204"/>
      <c r="AT328" s="205" t="s">
        <v>131</v>
      </c>
      <c r="AU328" s="205" t="s">
        <v>84</v>
      </c>
      <c r="AV328" s="13" t="s">
        <v>84</v>
      </c>
      <c r="AW328" s="13" t="s">
        <v>36</v>
      </c>
      <c r="AX328" s="13" t="s">
        <v>74</v>
      </c>
      <c r="AY328" s="205" t="s">
        <v>121</v>
      </c>
    </row>
    <row r="329" spans="1:65" s="13" customFormat="1" ht="11.25">
      <c r="B329" s="195"/>
      <c r="C329" s="196"/>
      <c r="D329" s="190" t="s">
        <v>131</v>
      </c>
      <c r="E329" s="197" t="s">
        <v>21</v>
      </c>
      <c r="F329" s="198" t="s">
        <v>357</v>
      </c>
      <c r="G329" s="196"/>
      <c r="H329" s="199">
        <v>1</v>
      </c>
      <c r="I329" s="200"/>
      <c r="J329" s="196"/>
      <c r="K329" s="196"/>
      <c r="L329" s="201"/>
      <c r="M329" s="202"/>
      <c r="N329" s="203"/>
      <c r="O329" s="203"/>
      <c r="P329" s="203"/>
      <c r="Q329" s="203"/>
      <c r="R329" s="203"/>
      <c r="S329" s="203"/>
      <c r="T329" s="204"/>
      <c r="AT329" s="205" t="s">
        <v>131</v>
      </c>
      <c r="AU329" s="205" t="s">
        <v>84</v>
      </c>
      <c r="AV329" s="13" t="s">
        <v>84</v>
      </c>
      <c r="AW329" s="13" t="s">
        <v>36</v>
      </c>
      <c r="AX329" s="13" t="s">
        <v>74</v>
      </c>
      <c r="AY329" s="205" t="s">
        <v>121</v>
      </c>
    </row>
    <row r="330" spans="1:65" s="13" customFormat="1" ht="11.25">
      <c r="B330" s="195"/>
      <c r="C330" s="196"/>
      <c r="D330" s="190" t="s">
        <v>131</v>
      </c>
      <c r="E330" s="197" t="s">
        <v>21</v>
      </c>
      <c r="F330" s="198" t="s">
        <v>358</v>
      </c>
      <c r="G330" s="196"/>
      <c r="H330" s="199">
        <v>1</v>
      </c>
      <c r="I330" s="200"/>
      <c r="J330" s="196"/>
      <c r="K330" s="196"/>
      <c r="L330" s="201"/>
      <c r="M330" s="202"/>
      <c r="N330" s="203"/>
      <c r="O330" s="203"/>
      <c r="P330" s="203"/>
      <c r="Q330" s="203"/>
      <c r="R330" s="203"/>
      <c r="S330" s="203"/>
      <c r="T330" s="204"/>
      <c r="AT330" s="205" t="s">
        <v>131</v>
      </c>
      <c r="AU330" s="205" t="s">
        <v>84</v>
      </c>
      <c r="AV330" s="13" t="s">
        <v>84</v>
      </c>
      <c r="AW330" s="13" t="s">
        <v>36</v>
      </c>
      <c r="AX330" s="13" t="s">
        <v>74</v>
      </c>
      <c r="AY330" s="205" t="s">
        <v>121</v>
      </c>
    </row>
    <row r="331" spans="1:65" s="14" customFormat="1" ht="11.25">
      <c r="B331" s="206"/>
      <c r="C331" s="207"/>
      <c r="D331" s="190" t="s">
        <v>131</v>
      </c>
      <c r="E331" s="208" t="s">
        <v>21</v>
      </c>
      <c r="F331" s="209" t="s">
        <v>133</v>
      </c>
      <c r="G331" s="207"/>
      <c r="H331" s="210">
        <v>4</v>
      </c>
      <c r="I331" s="211"/>
      <c r="J331" s="207"/>
      <c r="K331" s="207"/>
      <c r="L331" s="212"/>
      <c r="M331" s="213"/>
      <c r="N331" s="214"/>
      <c r="O331" s="214"/>
      <c r="P331" s="214"/>
      <c r="Q331" s="214"/>
      <c r="R331" s="214"/>
      <c r="S331" s="214"/>
      <c r="T331" s="215"/>
      <c r="AT331" s="216" t="s">
        <v>131</v>
      </c>
      <c r="AU331" s="216" t="s">
        <v>84</v>
      </c>
      <c r="AV331" s="14" t="s">
        <v>128</v>
      </c>
      <c r="AW331" s="14" t="s">
        <v>36</v>
      </c>
      <c r="AX331" s="14" t="s">
        <v>79</v>
      </c>
      <c r="AY331" s="216" t="s">
        <v>121</v>
      </c>
    </row>
    <row r="332" spans="1:65" s="2" customFormat="1" ht="24.2" customHeight="1">
      <c r="A332" s="37"/>
      <c r="B332" s="38"/>
      <c r="C332" s="177" t="s">
        <v>359</v>
      </c>
      <c r="D332" s="177" t="s">
        <v>124</v>
      </c>
      <c r="E332" s="178" t="s">
        <v>360</v>
      </c>
      <c r="F332" s="179" t="s">
        <v>361</v>
      </c>
      <c r="G332" s="180" t="s">
        <v>189</v>
      </c>
      <c r="H332" s="181">
        <v>350.15499999999997</v>
      </c>
      <c r="I332" s="182"/>
      <c r="J332" s="183">
        <f>ROUND(I332*H332,2)</f>
        <v>0</v>
      </c>
      <c r="K332" s="179" t="s">
        <v>21</v>
      </c>
      <c r="L332" s="42"/>
      <c r="M332" s="184" t="s">
        <v>21</v>
      </c>
      <c r="N332" s="185" t="s">
        <v>45</v>
      </c>
      <c r="O332" s="67"/>
      <c r="P332" s="186">
        <f>O332*H332</f>
        <v>0</v>
      </c>
      <c r="Q332" s="186">
        <v>4.6999999999999999E-4</v>
      </c>
      <c r="R332" s="186">
        <f>Q332*H332</f>
        <v>0.16457284999999999</v>
      </c>
      <c r="S332" s="186">
        <v>0</v>
      </c>
      <c r="T332" s="187">
        <f>S332*H332</f>
        <v>0</v>
      </c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R332" s="188" t="s">
        <v>128</v>
      </c>
      <c r="AT332" s="188" t="s">
        <v>124</v>
      </c>
      <c r="AU332" s="188" t="s">
        <v>84</v>
      </c>
      <c r="AY332" s="19" t="s">
        <v>121</v>
      </c>
      <c r="BE332" s="189">
        <f>IF(N332="základní",J332,0)</f>
        <v>0</v>
      </c>
      <c r="BF332" s="189">
        <f>IF(N332="snížená",J332,0)</f>
        <v>0</v>
      </c>
      <c r="BG332" s="189">
        <f>IF(N332="zákl. přenesená",J332,0)</f>
        <v>0</v>
      </c>
      <c r="BH332" s="189">
        <f>IF(N332="sníž. přenesená",J332,0)</f>
        <v>0</v>
      </c>
      <c r="BI332" s="189">
        <f>IF(N332="nulová",J332,0)</f>
        <v>0</v>
      </c>
      <c r="BJ332" s="19" t="s">
        <v>79</v>
      </c>
      <c r="BK332" s="189">
        <f>ROUND(I332*H332,2)</f>
        <v>0</v>
      </c>
      <c r="BL332" s="19" t="s">
        <v>128</v>
      </c>
      <c r="BM332" s="188" t="s">
        <v>362</v>
      </c>
    </row>
    <row r="333" spans="1:65" s="2" customFormat="1" ht="29.25">
      <c r="A333" s="37"/>
      <c r="B333" s="38"/>
      <c r="C333" s="39"/>
      <c r="D333" s="190" t="s">
        <v>130</v>
      </c>
      <c r="E333" s="39"/>
      <c r="F333" s="191" t="s">
        <v>363</v>
      </c>
      <c r="G333" s="39"/>
      <c r="H333" s="39"/>
      <c r="I333" s="192"/>
      <c r="J333" s="39"/>
      <c r="K333" s="39"/>
      <c r="L333" s="42"/>
      <c r="M333" s="193"/>
      <c r="N333" s="194"/>
      <c r="O333" s="67"/>
      <c r="P333" s="67"/>
      <c r="Q333" s="67"/>
      <c r="R333" s="67"/>
      <c r="S333" s="67"/>
      <c r="T333" s="68"/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T333" s="19" t="s">
        <v>130</v>
      </c>
      <c r="AU333" s="19" t="s">
        <v>84</v>
      </c>
    </row>
    <row r="334" spans="1:65" s="16" customFormat="1" ht="11.25">
      <c r="B334" s="240"/>
      <c r="C334" s="241"/>
      <c r="D334" s="190" t="s">
        <v>131</v>
      </c>
      <c r="E334" s="242" t="s">
        <v>21</v>
      </c>
      <c r="F334" s="243" t="s">
        <v>364</v>
      </c>
      <c r="G334" s="241"/>
      <c r="H334" s="242" t="s">
        <v>21</v>
      </c>
      <c r="I334" s="244"/>
      <c r="J334" s="241"/>
      <c r="K334" s="241"/>
      <c r="L334" s="245"/>
      <c r="M334" s="246"/>
      <c r="N334" s="247"/>
      <c r="O334" s="247"/>
      <c r="P334" s="247"/>
      <c r="Q334" s="247"/>
      <c r="R334" s="247"/>
      <c r="S334" s="247"/>
      <c r="T334" s="248"/>
      <c r="AT334" s="249" t="s">
        <v>131</v>
      </c>
      <c r="AU334" s="249" t="s">
        <v>84</v>
      </c>
      <c r="AV334" s="16" t="s">
        <v>79</v>
      </c>
      <c r="AW334" s="16" t="s">
        <v>36</v>
      </c>
      <c r="AX334" s="16" t="s">
        <v>74</v>
      </c>
      <c r="AY334" s="249" t="s">
        <v>121</v>
      </c>
    </row>
    <row r="335" spans="1:65" s="13" customFormat="1" ht="11.25">
      <c r="B335" s="195"/>
      <c r="C335" s="196"/>
      <c r="D335" s="190" t="s">
        <v>131</v>
      </c>
      <c r="E335" s="197" t="s">
        <v>21</v>
      </c>
      <c r="F335" s="198" t="s">
        <v>365</v>
      </c>
      <c r="G335" s="196"/>
      <c r="H335" s="199">
        <v>107.44199999999999</v>
      </c>
      <c r="I335" s="200"/>
      <c r="J335" s="196"/>
      <c r="K335" s="196"/>
      <c r="L335" s="201"/>
      <c r="M335" s="202"/>
      <c r="N335" s="203"/>
      <c r="O335" s="203"/>
      <c r="P335" s="203"/>
      <c r="Q335" s="203"/>
      <c r="R335" s="203"/>
      <c r="S335" s="203"/>
      <c r="T335" s="204"/>
      <c r="AT335" s="205" t="s">
        <v>131</v>
      </c>
      <c r="AU335" s="205" t="s">
        <v>84</v>
      </c>
      <c r="AV335" s="13" t="s">
        <v>84</v>
      </c>
      <c r="AW335" s="13" t="s">
        <v>36</v>
      </c>
      <c r="AX335" s="13" t="s">
        <v>74</v>
      </c>
      <c r="AY335" s="205" t="s">
        <v>121</v>
      </c>
    </row>
    <row r="336" spans="1:65" s="13" customFormat="1" ht="11.25">
      <c r="B336" s="195"/>
      <c r="C336" s="196"/>
      <c r="D336" s="190" t="s">
        <v>131</v>
      </c>
      <c r="E336" s="197" t="s">
        <v>21</v>
      </c>
      <c r="F336" s="198" t="s">
        <v>366</v>
      </c>
      <c r="G336" s="196"/>
      <c r="H336" s="199">
        <v>-26.88</v>
      </c>
      <c r="I336" s="200"/>
      <c r="J336" s="196"/>
      <c r="K336" s="196"/>
      <c r="L336" s="201"/>
      <c r="M336" s="202"/>
      <c r="N336" s="203"/>
      <c r="O336" s="203"/>
      <c r="P336" s="203"/>
      <c r="Q336" s="203"/>
      <c r="R336" s="203"/>
      <c r="S336" s="203"/>
      <c r="T336" s="204"/>
      <c r="AT336" s="205" t="s">
        <v>131</v>
      </c>
      <c r="AU336" s="205" t="s">
        <v>84</v>
      </c>
      <c r="AV336" s="13" t="s">
        <v>84</v>
      </c>
      <c r="AW336" s="13" t="s">
        <v>36</v>
      </c>
      <c r="AX336" s="13" t="s">
        <v>74</v>
      </c>
      <c r="AY336" s="205" t="s">
        <v>121</v>
      </c>
    </row>
    <row r="337" spans="1:65" s="13" customFormat="1" ht="11.25">
      <c r="B337" s="195"/>
      <c r="C337" s="196"/>
      <c r="D337" s="190" t="s">
        <v>131</v>
      </c>
      <c r="E337" s="197" t="s">
        <v>21</v>
      </c>
      <c r="F337" s="198" t="s">
        <v>367</v>
      </c>
      <c r="G337" s="196"/>
      <c r="H337" s="199">
        <v>44.430999999999997</v>
      </c>
      <c r="I337" s="200"/>
      <c r="J337" s="196"/>
      <c r="K337" s="196"/>
      <c r="L337" s="201"/>
      <c r="M337" s="202"/>
      <c r="N337" s="203"/>
      <c r="O337" s="203"/>
      <c r="P337" s="203"/>
      <c r="Q337" s="203"/>
      <c r="R337" s="203"/>
      <c r="S337" s="203"/>
      <c r="T337" s="204"/>
      <c r="AT337" s="205" t="s">
        <v>131</v>
      </c>
      <c r="AU337" s="205" t="s">
        <v>84</v>
      </c>
      <c r="AV337" s="13" t="s">
        <v>84</v>
      </c>
      <c r="AW337" s="13" t="s">
        <v>36</v>
      </c>
      <c r="AX337" s="13" t="s">
        <v>74</v>
      </c>
      <c r="AY337" s="205" t="s">
        <v>121</v>
      </c>
    </row>
    <row r="338" spans="1:65" s="13" customFormat="1" ht="11.25">
      <c r="B338" s="195"/>
      <c r="C338" s="196"/>
      <c r="D338" s="190" t="s">
        <v>131</v>
      </c>
      <c r="E338" s="197" t="s">
        <v>21</v>
      </c>
      <c r="F338" s="198" t="s">
        <v>368</v>
      </c>
      <c r="G338" s="196"/>
      <c r="H338" s="199">
        <v>-3.6</v>
      </c>
      <c r="I338" s="200"/>
      <c r="J338" s="196"/>
      <c r="K338" s="196"/>
      <c r="L338" s="201"/>
      <c r="M338" s="202"/>
      <c r="N338" s="203"/>
      <c r="O338" s="203"/>
      <c r="P338" s="203"/>
      <c r="Q338" s="203"/>
      <c r="R338" s="203"/>
      <c r="S338" s="203"/>
      <c r="T338" s="204"/>
      <c r="AT338" s="205" t="s">
        <v>131</v>
      </c>
      <c r="AU338" s="205" t="s">
        <v>84</v>
      </c>
      <c r="AV338" s="13" t="s">
        <v>84</v>
      </c>
      <c r="AW338" s="13" t="s">
        <v>36</v>
      </c>
      <c r="AX338" s="13" t="s">
        <v>74</v>
      </c>
      <c r="AY338" s="205" t="s">
        <v>121</v>
      </c>
    </row>
    <row r="339" spans="1:65" s="13" customFormat="1" ht="11.25">
      <c r="B339" s="195"/>
      <c r="C339" s="196"/>
      <c r="D339" s="190" t="s">
        <v>131</v>
      </c>
      <c r="E339" s="197" t="s">
        <v>21</v>
      </c>
      <c r="F339" s="198" t="s">
        <v>369</v>
      </c>
      <c r="G339" s="196"/>
      <c r="H339" s="199">
        <v>25.5</v>
      </c>
      <c r="I339" s="200"/>
      <c r="J339" s="196"/>
      <c r="K339" s="196"/>
      <c r="L339" s="201"/>
      <c r="M339" s="202"/>
      <c r="N339" s="203"/>
      <c r="O339" s="203"/>
      <c r="P339" s="203"/>
      <c r="Q339" s="203"/>
      <c r="R339" s="203"/>
      <c r="S339" s="203"/>
      <c r="T339" s="204"/>
      <c r="AT339" s="205" t="s">
        <v>131</v>
      </c>
      <c r="AU339" s="205" t="s">
        <v>84</v>
      </c>
      <c r="AV339" s="13" t="s">
        <v>84</v>
      </c>
      <c r="AW339" s="13" t="s">
        <v>36</v>
      </c>
      <c r="AX339" s="13" t="s">
        <v>74</v>
      </c>
      <c r="AY339" s="205" t="s">
        <v>121</v>
      </c>
    </row>
    <row r="340" spans="1:65" s="13" customFormat="1" ht="11.25">
      <c r="B340" s="195"/>
      <c r="C340" s="196"/>
      <c r="D340" s="190" t="s">
        <v>131</v>
      </c>
      <c r="E340" s="197" t="s">
        <v>21</v>
      </c>
      <c r="F340" s="198" t="s">
        <v>370</v>
      </c>
      <c r="G340" s="196"/>
      <c r="H340" s="199">
        <v>-1.8</v>
      </c>
      <c r="I340" s="200"/>
      <c r="J340" s="196"/>
      <c r="K340" s="196"/>
      <c r="L340" s="201"/>
      <c r="M340" s="202"/>
      <c r="N340" s="203"/>
      <c r="O340" s="203"/>
      <c r="P340" s="203"/>
      <c r="Q340" s="203"/>
      <c r="R340" s="203"/>
      <c r="S340" s="203"/>
      <c r="T340" s="204"/>
      <c r="AT340" s="205" t="s">
        <v>131</v>
      </c>
      <c r="AU340" s="205" t="s">
        <v>84</v>
      </c>
      <c r="AV340" s="13" t="s">
        <v>84</v>
      </c>
      <c r="AW340" s="13" t="s">
        <v>36</v>
      </c>
      <c r="AX340" s="13" t="s">
        <v>74</v>
      </c>
      <c r="AY340" s="205" t="s">
        <v>121</v>
      </c>
    </row>
    <row r="341" spans="1:65" s="13" customFormat="1" ht="22.5">
      <c r="B341" s="195"/>
      <c r="C341" s="196"/>
      <c r="D341" s="190" t="s">
        <v>131</v>
      </c>
      <c r="E341" s="197" t="s">
        <v>21</v>
      </c>
      <c r="F341" s="198" t="s">
        <v>371</v>
      </c>
      <c r="G341" s="196"/>
      <c r="H341" s="199">
        <v>189.95</v>
      </c>
      <c r="I341" s="200"/>
      <c r="J341" s="196"/>
      <c r="K341" s="196"/>
      <c r="L341" s="201"/>
      <c r="M341" s="202"/>
      <c r="N341" s="203"/>
      <c r="O341" s="203"/>
      <c r="P341" s="203"/>
      <c r="Q341" s="203"/>
      <c r="R341" s="203"/>
      <c r="S341" s="203"/>
      <c r="T341" s="204"/>
      <c r="AT341" s="205" t="s">
        <v>131</v>
      </c>
      <c r="AU341" s="205" t="s">
        <v>84</v>
      </c>
      <c r="AV341" s="13" t="s">
        <v>84</v>
      </c>
      <c r="AW341" s="13" t="s">
        <v>36</v>
      </c>
      <c r="AX341" s="13" t="s">
        <v>74</v>
      </c>
      <c r="AY341" s="205" t="s">
        <v>121</v>
      </c>
    </row>
    <row r="342" spans="1:65" s="13" customFormat="1" ht="33.75">
      <c r="B342" s="195"/>
      <c r="C342" s="196"/>
      <c r="D342" s="190" t="s">
        <v>131</v>
      </c>
      <c r="E342" s="197" t="s">
        <v>21</v>
      </c>
      <c r="F342" s="198" t="s">
        <v>372</v>
      </c>
      <c r="G342" s="196"/>
      <c r="H342" s="199">
        <v>-47.52</v>
      </c>
      <c r="I342" s="200"/>
      <c r="J342" s="196"/>
      <c r="K342" s="196"/>
      <c r="L342" s="201"/>
      <c r="M342" s="202"/>
      <c r="N342" s="203"/>
      <c r="O342" s="203"/>
      <c r="P342" s="203"/>
      <c r="Q342" s="203"/>
      <c r="R342" s="203"/>
      <c r="S342" s="203"/>
      <c r="T342" s="204"/>
      <c r="AT342" s="205" t="s">
        <v>131</v>
      </c>
      <c r="AU342" s="205" t="s">
        <v>84</v>
      </c>
      <c r="AV342" s="13" t="s">
        <v>84</v>
      </c>
      <c r="AW342" s="13" t="s">
        <v>36</v>
      </c>
      <c r="AX342" s="13" t="s">
        <v>74</v>
      </c>
      <c r="AY342" s="205" t="s">
        <v>121</v>
      </c>
    </row>
    <row r="343" spans="1:65" s="13" customFormat="1" ht="11.25">
      <c r="B343" s="195"/>
      <c r="C343" s="196"/>
      <c r="D343" s="190" t="s">
        <v>131</v>
      </c>
      <c r="E343" s="197" t="s">
        <v>21</v>
      </c>
      <c r="F343" s="198" t="s">
        <v>373</v>
      </c>
      <c r="G343" s="196"/>
      <c r="H343" s="199">
        <v>42.531999999999996</v>
      </c>
      <c r="I343" s="200"/>
      <c r="J343" s="196"/>
      <c r="K343" s="196"/>
      <c r="L343" s="201"/>
      <c r="M343" s="202"/>
      <c r="N343" s="203"/>
      <c r="O343" s="203"/>
      <c r="P343" s="203"/>
      <c r="Q343" s="203"/>
      <c r="R343" s="203"/>
      <c r="S343" s="203"/>
      <c r="T343" s="204"/>
      <c r="AT343" s="205" t="s">
        <v>131</v>
      </c>
      <c r="AU343" s="205" t="s">
        <v>84</v>
      </c>
      <c r="AV343" s="13" t="s">
        <v>84</v>
      </c>
      <c r="AW343" s="13" t="s">
        <v>36</v>
      </c>
      <c r="AX343" s="13" t="s">
        <v>74</v>
      </c>
      <c r="AY343" s="205" t="s">
        <v>121</v>
      </c>
    </row>
    <row r="344" spans="1:65" s="13" customFormat="1" ht="11.25">
      <c r="B344" s="195"/>
      <c r="C344" s="196"/>
      <c r="D344" s="190" t="s">
        <v>131</v>
      </c>
      <c r="E344" s="197" t="s">
        <v>21</v>
      </c>
      <c r="F344" s="198" t="s">
        <v>368</v>
      </c>
      <c r="G344" s="196"/>
      <c r="H344" s="199">
        <v>-3.6</v>
      </c>
      <c r="I344" s="200"/>
      <c r="J344" s="196"/>
      <c r="K344" s="196"/>
      <c r="L344" s="201"/>
      <c r="M344" s="202"/>
      <c r="N344" s="203"/>
      <c r="O344" s="203"/>
      <c r="P344" s="203"/>
      <c r="Q344" s="203"/>
      <c r="R344" s="203"/>
      <c r="S344" s="203"/>
      <c r="T344" s="204"/>
      <c r="AT344" s="205" t="s">
        <v>131</v>
      </c>
      <c r="AU344" s="205" t="s">
        <v>84</v>
      </c>
      <c r="AV344" s="13" t="s">
        <v>84</v>
      </c>
      <c r="AW344" s="13" t="s">
        <v>36</v>
      </c>
      <c r="AX344" s="13" t="s">
        <v>74</v>
      </c>
      <c r="AY344" s="205" t="s">
        <v>121</v>
      </c>
    </row>
    <row r="345" spans="1:65" s="13" customFormat="1" ht="11.25">
      <c r="B345" s="195"/>
      <c r="C345" s="196"/>
      <c r="D345" s="190" t="s">
        <v>131</v>
      </c>
      <c r="E345" s="197" t="s">
        <v>21</v>
      </c>
      <c r="F345" s="198" t="s">
        <v>374</v>
      </c>
      <c r="G345" s="196"/>
      <c r="H345" s="199">
        <v>25.5</v>
      </c>
      <c r="I345" s="200"/>
      <c r="J345" s="196"/>
      <c r="K345" s="196"/>
      <c r="L345" s="201"/>
      <c r="M345" s="202"/>
      <c r="N345" s="203"/>
      <c r="O345" s="203"/>
      <c r="P345" s="203"/>
      <c r="Q345" s="203"/>
      <c r="R345" s="203"/>
      <c r="S345" s="203"/>
      <c r="T345" s="204"/>
      <c r="AT345" s="205" t="s">
        <v>131</v>
      </c>
      <c r="AU345" s="205" t="s">
        <v>84</v>
      </c>
      <c r="AV345" s="13" t="s">
        <v>84</v>
      </c>
      <c r="AW345" s="13" t="s">
        <v>36</v>
      </c>
      <c r="AX345" s="13" t="s">
        <v>74</v>
      </c>
      <c r="AY345" s="205" t="s">
        <v>121</v>
      </c>
    </row>
    <row r="346" spans="1:65" s="13" customFormat="1" ht="11.25">
      <c r="B346" s="195"/>
      <c r="C346" s="196"/>
      <c r="D346" s="190" t="s">
        <v>131</v>
      </c>
      <c r="E346" s="197" t="s">
        <v>21</v>
      </c>
      <c r="F346" s="198" t="s">
        <v>370</v>
      </c>
      <c r="G346" s="196"/>
      <c r="H346" s="199">
        <v>-1.8</v>
      </c>
      <c r="I346" s="200"/>
      <c r="J346" s="196"/>
      <c r="K346" s="196"/>
      <c r="L346" s="201"/>
      <c r="M346" s="202"/>
      <c r="N346" s="203"/>
      <c r="O346" s="203"/>
      <c r="P346" s="203"/>
      <c r="Q346" s="203"/>
      <c r="R346" s="203"/>
      <c r="S346" s="203"/>
      <c r="T346" s="204"/>
      <c r="AT346" s="205" t="s">
        <v>131</v>
      </c>
      <c r="AU346" s="205" t="s">
        <v>84</v>
      </c>
      <c r="AV346" s="13" t="s">
        <v>84</v>
      </c>
      <c r="AW346" s="13" t="s">
        <v>36</v>
      </c>
      <c r="AX346" s="13" t="s">
        <v>74</v>
      </c>
      <c r="AY346" s="205" t="s">
        <v>121</v>
      </c>
    </row>
    <row r="347" spans="1:65" s="14" customFormat="1" ht="11.25">
      <c r="B347" s="206"/>
      <c r="C347" s="207"/>
      <c r="D347" s="190" t="s">
        <v>131</v>
      </c>
      <c r="E347" s="208" t="s">
        <v>21</v>
      </c>
      <c r="F347" s="209" t="s">
        <v>133</v>
      </c>
      <c r="G347" s="207"/>
      <c r="H347" s="210">
        <v>350.15499999999997</v>
      </c>
      <c r="I347" s="211"/>
      <c r="J347" s="207"/>
      <c r="K347" s="207"/>
      <c r="L347" s="212"/>
      <c r="M347" s="213"/>
      <c r="N347" s="214"/>
      <c r="O347" s="214"/>
      <c r="P347" s="214"/>
      <c r="Q347" s="214"/>
      <c r="R347" s="214"/>
      <c r="S347" s="214"/>
      <c r="T347" s="215"/>
      <c r="AT347" s="216" t="s">
        <v>131</v>
      </c>
      <c r="AU347" s="216" t="s">
        <v>84</v>
      </c>
      <c r="AV347" s="14" t="s">
        <v>128</v>
      </c>
      <c r="AW347" s="14" t="s">
        <v>36</v>
      </c>
      <c r="AX347" s="14" t="s">
        <v>79</v>
      </c>
      <c r="AY347" s="216" t="s">
        <v>121</v>
      </c>
    </row>
    <row r="348" spans="1:65" s="2" customFormat="1" ht="24.2" customHeight="1">
      <c r="A348" s="37"/>
      <c r="B348" s="38"/>
      <c r="C348" s="177" t="s">
        <v>375</v>
      </c>
      <c r="D348" s="177" t="s">
        <v>124</v>
      </c>
      <c r="E348" s="178" t="s">
        <v>376</v>
      </c>
      <c r="F348" s="179" t="s">
        <v>377</v>
      </c>
      <c r="G348" s="180" t="s">
        <v>231</v>
      </c>
      <c r="H348" s="181">
        <v>8</v>
      </c>
      <c r="I348" s="182"/>
      <c r="J348" s="183">
        <f>ROUND(I348*H348,2)</f>
        <v>0</v>
      </c>
      <c r="K348" s="179" t="s">
        <v>141</v>
      </c>
      <c r="L348" s="42"/>
      <c r="M348" s="184" t="s">
        <v>21</v>
      </c>
      <c r="N348" s="185" t="s">
        <v>45</v>
      </c>
      <c r="O348" s="67"/>
      <c r="P348" s="186">
        <f>O348*H348</f>
        <v>0</v>
      </c>
      <c r="Q348" s="186">
        <v>1.25E-3</v>
      </c>
      <c r="R348" s="186">
        <f>Q348*H348</f>
        <v>0.01</v>
      </c>
      <c r="S348" s="186">
        <v>0</v>
      </c>
      <c r="T348" s="187">
        <f>S348*H348</f>
        <v>0</v>
      </c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R348" s="188" t="s">
        <v>128</v>
      </c>
      <c r="AT348" s="188" t="s">
        <v>124</v>
      </c>
      <c r="AU348" s="188" t="s">
        <v>84</v>
      </c>
      <c r="AY348" s="19" t="s">
        <v>121</v>
      </c>
      <c r="BE348" s="189">
        <f>IF(N348="základní",J348,0)</f>
        <v>0</v>
      </c>
      <c r="BF348" s="189">
        <f>IF(N348="snížená",J348,0)</f>
        <v>0</v>
      </c>
      <c r="BG348" s="189">
        <f>IF(N348="zákl. přenesená",J348,0)</f>
        <v>0</v>
      </c>
      <c r="BH348" s="189">
        <f>IF(N348="sníž. přenesená",J348,0)</f>
        <v>0</v>
      </c>
      <c r="BI348" s="189">
        <f>IF(N348="nulová",J348,0)</f>
        <v>0</v>
      </c>
      <c r="BJ348" s="19" t="s">
        <v>79</v>
      </c>
      <c r="BK348" s="189">
        <f>ROUND(I348*H348,2)</f>
        <v>0</v>
      </c>
      <c r="BL348" s="19" t="s">
        <v>128</v>
      </c>
      <c r="BM348" s="188" t="s">
        <v>378</v>
      </c>
    </row>
    <row r="349" spans="1:65" s="2" customFormat="1" ht="29.25">
      <c r="A349" s="37"/>
      <c r="B349" s="38"/>
      <c r="C349" s="39"/>
      <c r="D349" s="190" t="s">
        <v>130</v>
      </c>
      <c r="E349" s="39"/>
      <c r="F349" s="191" t="s">
        <v>379</v>
      </c>
      <c r="G349" s="39"/>
      <c r="H349" s="39"/>
      <c r="I349" s="192"/>
      <c r="J349" s="39"/>
      <c r="K349" s="39"/>
      <c r="L349" s="42"/>
      <c r="M349" s="193"/>
      <c r="N349" s="194"/>
      <c r="O349" s="67"/>
      <c r="P349" s="67"/>
      <c r="Q349" s="67"/>
      <c r="R349" s="67"/>
      <c r="S349" s="67"/>
      <c r="T349" s="68"/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T349" s="19" t="s">
        <v>130</v>
      </c>
      <c r="AU349" s="19" t="s">
        <v>84</v>
      </c>
    </row>
    <row r="350" spans="1:65" s="2" customFormat="1" ht="11.25">
      <c r="A350" s="37"/>
      <c r="B350" s="38"/>
      <c r="C350" s="39"/>
      <c r="D350" s="217" t="s">
        <v>144</v>
      </c>
      <c r="E350" s="39"/>
      <c r="F350" s="218" t="s">
        <v>380</v>
      </c>
      <c r="G350" s="39"/>
      <c r="H350" s="39"/>
      <c r="I350" s="192"/>
      <c r="J350" s="39"/>
      <c r="K350" s="39"/>
      <c r="L350" s="42"/>
      <c r="M350" s="193"/>
      <c r="N350" s="194"/>
      <c r="O350" s="67"/>
      <c r="P350" s="67"/>
      <c r="Q350" s="67"/>
      <c r="R350" s="67"/>
      <c r="S350" s="67"/>
      <c r="T350" s="68"/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T350" s="19" t="s">
        <v>144</v>
      </c>
      <c r="AU350" s="19" t="s">
        <v>84</v>
      </c>
    </row>
    <row r="351" spans="1:65" s="16" customFormat="1" ht="11.25">
      <c r="B351" s="240"/>
      <c r="C351" s="241"/>
      <c r="D351" s="190" t="s">
        <v>131</v>
      </c>
      <c r="E351" s="242" t="s">
        <v>21</v>
      </c>
      <c r="F351" s="243" t="s">
        <v>381</v>
      </c>
      <c r="G351" s="241"/>
      <c r="H351" s="242" t="s">
        <v>21</v>
      </c>
      <c r="I351" s="244"/>
      <c r="J351" s="241"/>
      <c r="K351" s="241"/>
      <c r="L351" s="245"/>
      <c r="M351" s="246"/>
      <c r="N351" s="247"/>
      <c r="O351" s="247"/>
      <c r="P351" s="247"/>
      <c r="Q351" s="247"/>
      <c r="R351" s="247"/>
      <c r="S351" s="247"/>
      <c r="T351" s="248"/>
      <c r="AT351" s="249" t="s">
        <v>131</v>
      </c>
      <c r="AU351" s="249" t="s">
        <v>84</v>
      </c>
      <c r="AV351" s="16" t="s">
        <v>79</v>
      </c>
      <c r="AW351" s="16" t="s">
        <v>36</v>
      </c>
      <c r="AX351" s="16" t="s">
        <v>74</v>
      </c>
      <c r="AY351" s="249" t="s">
        <v>121</v>
      </c>
    </row>
    <row r="352" spans="1:65" s="13" customFormat="1" ht="11.25">
      <c r="B352" s="195"/>
      <c r="C352" s="196"/>
      <c r="D352" s="190" t="s">
        <v>131</v>
      </c>
      <c r="E352" s="197" t="s">
        <v>21</v>
      </c>
      <c r="F352" s="198" t="s">
        <v>315</v>
      </c>
      <c r="G352" s="196"/>
      <c r="H352" s="199">
        <v>2</v>
      </c>
      <c r="I352" s="200"/>
      <c r="J352" s="196"/>
      <c r="K352" s="196"/>
      <c r="L352" s="201"/>
      <c r="M352" s="202"/>
      <c r="N352" s="203"/>
      <c r="O352" s="203"/>
      <c r="P352" s="203"/>
      <c r="Q352" s="203"/>
      <c r="R352" s="203"/>
      <c r="S352" s="203"/>
      <c r="T352" s="204"/>
      <c r="AT352" s="205" t="s">
        <v>131</v>
      </c>
      <c r="AU352" s="205" t="s">
        <v>84</v>
      </c>
      <c r="AV352" s="13" t="s">
        <v>84</v>
      </c>
      <c r="AW352" s="13" t="s">
        <v>36</v>
      </c>
      <c r="AX352" s="13" t="s">
        <v>74</v>
      </c>
      <c r="AY352" s="205" t="s">
        <v>121</v>
      </c>
    </row>
    <row r="353" spans="1:65" s="13" customFormat="1" ht="11.25">
      <c r="B353" s="195"/>
      <c r="C353" s="196"/>
      <c r="D353" s="190" t="s">
        <v>131</v>
      </c>
      <c r="E353" s="197" t="s">
        <v>21</v>
      </c>
      <c r="F353" s="198" t="s">
        <v>316</v>
      </c>
      <c r="G353" s="196"/>
      <c r="H353" s="199">
        <v>2</v>
      </c>
      <c r="I353" s="200"/>
      <c r="J353" s="196"/>
      <c r="K353" s="196"/>
      <c r="L353" s="201"/>
      <c r="M353" s="202"/>
      <c r="N353" s="203"/>
      <c r="O353" s="203"/>
      <c r="P353" s="203"/>
      <c r="Q353" s="203"/>
      <c r="R353" s="203"/>
      <c r="S353" s="203"/>
      <c r="T353" s="204"/>
      <c r="AT353" s="205" t="s">
        <v>131</v>
      </c>
      <c r="AU353" s="205" t="s">
        <v>84</v>
      </c>
      <c r="AV353" s="13" t="s">
        <v>84</v>
      </c>
      <c r="AW353" s="13" t="s">
        <v>36</v>
      </c>
      <c r="AX353" s="13" t="s">
        <v>74</v>
      </c>
      <c r="AY353" s="205" t="s">
        <v>121</v>
      </c>
    </row>
    <row r="354" spans="1:65" s="13" customFormat="1" ht="11.25">
      <c r="B354" s="195"/>
      <c r="C354" s="196"/>
      <c r="D354" s="190" t="s">
        <v>131</v>
      </c>
      <c r="E354" s="197" t="s">
        <v>21</v>
      </c>
      <c r="F354" s="198" t="s">
        <v>330</v>
      </c>
      <c r="G354" s="196"/>
      <c r="H354" s="199">
        <v>2</v>
      </c>
      <c r="I354" s="200"/>
      <c r="J354" s="196"/>
      <c r="K354" s="196"/>
      <c r="L354" s="201"/>
      <c r="M354" s="202"/>
      <c r="N354" s="203"/>
      <c r="O354" s="203"/>
      <c r="P354" s="203"/>
      <c r="Q354" s="203"/>
      <c r="R354" s="203"/>
      <c r="S354" s="203"/>
      <c r="T354" s="204"/>
      <c r="AT354" s="205" t="s">
        <v>131</v>
      </c>
      <c r="AU354" s="205" t="s">
        <v>84</v>
      </c>
      <c r="AV354" s="13" t="s">
        <v>84</v>
      </c>
      <c r="AW354" s="13" t="s">
        <v>36</v>
      </c>
      <c r="AX354" s="13" t="s">
        <v>74</v>
      </c>
      <c r="AY354" s="205" t="s">
        <v>121</v>
      </c>
    </row>
    <row r="355" spans="1:65" s="13" customFormat="1" ht="11.25">
      <c r="B355" s="195"/>
      <c r="C355" s="196"/>
      <c r="D355" s="190" t="s">
        <v>131</v>
      </c>
      <c r="E355" s="197" t="s">
        <v>21</v>
      </c>
      <c r="F355" s="198" t="s">
        <v>331</v>
      </c>
      <c r="G355" s="196"/>
      <c r="H355" s="199">
        <v>2</v>
      </c>
      <c r="I355" s="200"/>
      <c r="J355" s="196"/>
      <c r="K355" s="196"/>
      <c r="L355" s="201"/>
      <c r="M355" s="202"/>
      <c r="N355" s="203"/>
      <c r="O355" s="203"/>
      <c r="P355" s="203"/>
      <c r="Q355" s="203"/>
      <c r="R355" s="203"/>
      <c r="S355" s="203"/>
      <c r="T355" s="204"/>
      <c r="AT355" s="205" t="s">
        <v>131</v>
      </c>
      <c r="AU355" s="205" t="s">
        <v>84</v>
      </c>
      <c r="AV355" s="13" t="s">
        <v>84</v>
      </c>
      <c r="AW355" s="13" t="s">
        <v>36</v>
      </c>
      <c r="AX355" s="13" t="s">
        <v>74</v>
      </c>
      <c r="AY355" s="205" t="s">
        <v>121</v>
      </c>
    </row>
    <row r="356" spans="1:65" s="14" customFormat="1" ht="11.25">
      <c r="B356" s="206"/>
      <c r="C356" s="207"/>
      <c r="D356" s="190" t="s">
        <v>131</v>
      </c>
      <c r="E356" s="208" t="s">
        <v>21</v>
      </c>
      <c r="F356" s="209" t="s">
        <v>133</v>
      </c>
      <c r="G356" s="207"/>
      <c r="H356" s="210">
        <v>8</v>
      </c>
      <c r="I356" s="211"/>
      <c r="J356" s="207"/>
      <c r="K356" s="207"/>
      <c r="L356" s="212"/>
      <c r="M356" s="213"/>
      <c r="N356" s="214"/>
      <c r="O356" s="214"/>
      <c r="P356" s="214"/>
      <c r="Q356" s="214"/>
      <c r="R356" s="214"/>
      <c r="S356" s="214"/>
      <c r="T356" s="215"/>
      <c r="AT356" s="216" t="s">
        <v>131</v>
      </c>
      <c r="AU356" s="216" t="s">
        <v>84</v>
      </c>
      <c r="AV356" s="14" t="s">
        <v>128</v>
      </c>
      <c r="AW356" s="14" t="s">
        <v>36</v>
      </c>
      <c r="AX356" s="14" t="s">
        <v>79</v>
      </c>
      <c r="AY356" s="216" t="s">
        <v>121</v>
      </c>
    </row>
    <row r="357" spans="1:65" s="2" customFormat="1" ht="24.2" customHeight="1">
      <c r="A357" s="37"/>
      <c r="B357" s="38"/>
      <c r="C357" s="177" t="s">
        <v>382</v>
      </c>
      <c r="D357" s="177" t="s">
        <v>124</v>
      </c>
      <c r="E357" s="178" t="s">
        <v>383</v>
      </c>
      <c r="F357" s="179" t="s">
        <v>384</v>
      </c>
      <c r="G357" s="180" t="s">
        <v>231</v>
      </c>
      <c r="H357" s="181">
        <v>81</v>
      </c>
      <c r="I357" s="182"/>
      <c r="J357" s="183">
        <f>ROUND(I357*H357,2)</f>
        <v>0</v>
      </c>
      <c r="K357" s="179" t="s">
        <v>141</v>
      </c>
      <c r="L357" s="42"/>
      <c r="M357" s="184" t="s">
        <v>21</v>
      </c>
      <c r="N357" s="185" t="s">
        <v>45</v>
      </c>
      <c r="O357" s="67"/>
      <c r="P357" s="186">
        <f>O357*H357</f>
        <v>0</v>
      </c>
      <c r="Q357" s="186">
        <v>2.2300000000000002E-3</v>
      </c>
      <c r="R357" s="186">
        <f>Q357*H357</f>
        <v>0.18063000000000001</v>
      </c>
      <c r="S357" s="186">
        <v>0</v>
      </c>
      <c r="T357" s="187">
        <f>S357*H357</f>
        <v>0</v>
      </c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R357" s="188" t="s">
        <v>128</v>
      </c>
      <c r="AT357" s="188" t="s">
        <v>124</v>
      </c>
      <c r="AU357" s="188" t="s">
        <v>84</v>
      </c>
      <c r="AY357" s="19" t="s">
        <v>121</v>
      </c>
      <c r="BE357" s="189">
        <f>IF(N357="základní",J357,0)</f>
        <v>0</v>
      </c>
      <c r="BF357" s="189">
        <f>IF(N357="snížená",J357,0)</f>
        <v>0</v>
      </c>
      <c r="BG357" s="189">
        <f>IF(N357="zákl. přenesená",J357,0)</f>
        <v>0</v>
      </c>
      <c r="BH357" s="189">
        <f>IF(N357="sníž. přenesená",J357,0)</f>
        <v>0</v>
      </c>
      <c r="BI357" s="189">
        <f>IF(N357="nulová",J357,0)</f>
        <v>0</v>
      </c>
      <c r="BJ357" s="19" t="s">
        <v>79</v>
      </c>
      <c r="BK357" s="189">
        <f>ROUND(I357*H357,2)</f>
        <v>0</v>
      </c>
      <c r="BL357" s="19" t="s">
        <v>128</v>
      </c>
      <c r="BM357" s="188" t="s">
        <v>385</v>
      </c>
    </row>
    <row r="358" spans="1:65" s="2" customFormat="1" ht="29.25">
      <c r="A358" s="37"/>
      <c r="B358" s="38"/>
      <c r="C358" s="39"/>
      <c r="D358" s="190" t="s">
        <v>130</v>
      </c>
      <c r="E358" s="39"/>
      <c r="F358" s="191" t="s">
        <v>386</v>
      </c>
      <c r="G358" s="39"/>
      <c r="H358" s="39"/>
      <c r="I358" s="192"/>
      <c r="J358" s="39"/>
      <c r="K358" s="39"/>
      <c r="L358" s="42"/>
      <c r="M358" s="193"/>
      <c r="N358" s="194"/>
      <c r="O358" s="67"/>
      <c r="P358" s="67"/>
      <c r="Q358" s="67"/>
      <c r="R358" s="67"/>
      <c r="S358" s="67"/>
      <c r="T358" s="68"/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T358" s="19" t="s">
        <v>130</v>
      </c>
      <c r="AU358" s="19" t="s">
        <v>84</v>
      </c>
    </row>
    <row r="359" spans="1:65" s="2" customFormat="1" ht="11.25">
      <c r="A359" s="37"/>
      <c r="B359" s="38"/>
      <c r="C359" s="39"/>
      <c r="D359" s="217" t="s">
        <v>144</v>
      </c>
      <c r="E359" s="39"/>
      <c r="F359" s="218" t="s">
        <v>387</v>
      </c>
      <c r="G359" s="39"/>
      <c r="H359" s="39"/>
      <c r="I359" s="192"/>
      <c r="J359" s="39"/>
      <c r="K359" s="39"/>
      <c r="L359" s="42"/>
      <c r="M359" s="193"/>
      <c r="N359" s="194"/>
      <c r="O359" s="67"/>
      <c r="P359" s="67"/>
      <c r="Q359" s="67"/>
      <c r="R359" s="67"/>
      <c r="S359" s="67"/>
      <c r="T359" s="68"/>
      <c r="U359" s="37"/>
      <c r="V359" s="37"/>
      <c r="W359" s="37"/>
      <c r="X359" s="37"/>
      <c r="Y359" s="37"/>
      <c r="Z359" s="37"/>
      <c r="AA359" s="37"/>
      <c r="AB359" s="37"/>
      <c r="AC359" s="37"/>
      <c r="AD359" s="37"/>
      <c r="AE359" s="37"/>
      <c r="AT359" s="19" t="s">
        <v>144</v>
      </c>
      <c r="AU359" s="19" t="s">
        <v>84</v>
      </c>
    </row>
    <row r="360" spans="1:65" s="16" customFormat="1" ht="11.25">
      <c r="B360" s="240"/>
      <c r="C360" s="241"/>
      <c r="D360" s="190" t="s">
        <v>131</v>
      </c>
      <c r="E360" s="242" t="s">
        <v>21</v>
      </c>
      <c r="F360" s="243" t="s">
        <v>381</v>
      </c>
      <c r="G360" s="241"/>
      <c r="H360" s="242" t="s">
        <v>21</v>
      </c>
      <c r="I360" s="244"/>
      <c r="J360" s="241"/>
      <c r="K360" s="241"/>
      <c r="L360" s="245"/>
      <c r="M360" s="246"/>
      <c r="N360" s="247"/>
      <c r="O360" s="247"/>
      <c r="P360" s="247"/>
      <c r="Q360" s="247"/>
      <c r="R360" s="247"/>
      <c r="S360" s="247"/>
      <c r="T360" s="248"/>
      <c r="AT360" s="249" t="s">
        <v>131</v>
      </c>
      <c r="AU360" s="249" t="s">
        <v>84</v>
      </c>
      <c r="AV360" s="16" t="s">
        <v>79</v>
      </c>
      <c r="AW360" s="16" t="s">
        <v>36</v>
      </c>
      <c r="AX360" s="16" t="s">
        <v>74</v>
      </c>
      <c r="AY360" s="249" t="s">
        <v>121</v>
      </c>
    </row>
    <row r="361" spans="1:65" s="13" customFormat="1" ht="11.25">
      <c r="B361" s="195"/>
      <c r="C361" s="196"/>
      <c r="D361" s="190" t="s">
        <v>131</v>
      </c>
      <c r="E361" s="197" t="s">
        <v>21</v>
      </c>
      <c r="F361" s="198" t="s">
        <v>388</v>
      </c>
      <c r="G361" s="196"/>
      <c r="H361" s="199">
        <v>28</v>
      </c>
      <c r="I361" s="200"/>
      <c r="J361" s="196"/>
      <c r="K361" s="196"/>
      <c r="L361" s="201"/>
      <c r="M361" s="202"/>
      <c r="N361" s="203"/>
      <c r="O361" s="203"/>
      <c r="P361" s="203"/>
      <c r="Q361" s="203"/>
      <c r="R361" s="203"/>
      <c r="S361" s="203"/>
      <c r="T361" s="204"/>
      <c r="AT361" s="205" t="s">
        <v>131</v>
      </c>
      <c r="AU361" s="205" t="s">
        <v>84</v>
      </c>
      <c r="AV361" s="13" t="s">
        <v>84</v>
      </c>
      <c r="AW361" s="13" t="s">
        <v>36</v>
      </c>
      <c r="AX361" s="13" t="s">
        <v>74</v>
      </c>
      <c r="AY361" s="205" t="s">
        <v>121</v>
      </c>
    </row>
    <row r="362" spans="1:65" s="13" customFormat="1" ht="11.25">
      <c r="B362" s="195"/>
      <c r="C362" s="196"/>
      <c r="D362" s="190" t="s">
        <v>131</v>
      </c>
      <c r="E362" s="197" t="s">
        <v>21</v>
      </c>
      <c r="F362" s="198" t="s">
        <v>389</v>
      </c>
      <c r="G362" s="196"/>
      <c r="H362" s="199">
        <v>2</v>
      </c>
      <c r="I362" s="200"/>
      <c r="J362" s="196"/>
      <c r="K362" s="196"/>
      <c r="L362" s="201"/>
      <c r="M362" s="202"/>
      <c r="N362" s="203"/>
      <c r="O362" s="203"/>
      <c r="P362" s="203"/>
      <c r="Q362" s="203"/>
      <c r="R362" s="203"/>
      <c r="S362" s="203"/>
      <c r="T362" s="204"/>
      <c r="AT362" s="205" t="s">
        <v>131</v>
      </c>
      <c r="AU362" s="205" t="s">
        <v>84</v>
      </c>
      <c r="AV362" s="13" t="s">
        <v>84</v>
      </c>
      <c r="AW362" s="13" t="s">
        <v>36</v>
      </c>
      <c r="AX362" s="13" t="s">
        <v>74</v>
      </c>
      <c r="AY362" s="205" t="s">
        <v>121</v>
      </c>
    </row>
    <row r="363" spans="1:65" s="13" customFormat="1" ht="11.25">
      <c r="B363" s="195"/>
      <c r="C363" s="196"/>
      <c r="D363" s="190" t="s">
        <v>131</v>
      </c>
      <c r="E363" s="197" t="s">
        <v>21</v>
      </c>
      <c r="F363" s="198" t="s">
        <v>314</v>
      </c>
      <c r="G363" s="196"/>
      <c r="H363" s="199">
        <v>4</v>
      </c>
      <c r="I363" s="200"/>
      <c r="J363" s="196"/>
      <c r="K363" s="196"/>
      <c r="L363" s="201"/>
      <c r="M363" s="202"/>
      <c r="N363" s="203"/>
      <c r="O363" s="203"/>
      <c r="P363" s="203"/>
      <c r="Q363" s="203"/>
      <c r="R363" s="203"/>
      <c r="S363" s="203"/>
      <c r="T363" s="204"/>
      <c r="AT363" s="205" t="s">
        <v>131</v>
      </c>
      <c r="AU363" s="205" t="s">
        <v>84</v>
      </c>
      <c r="AV363" s="13" t="s">
        <v>84</v>
      </c>
      <c r="AW363" s="13" t="s">
        <v>36</v>
      </c>
      <c r="AX363" s="13" t="s">
        <v>74</v>
      </c>
      <c r="AY363" s="205" t="s">
        <v>121</v>
      </c>
    </row>
    <row r="364" spans="1:65" s="13" customFormat="1" ht="11.25">
      <c r="B364" s="195"/>
      <c r="C364" s="196"/>
      <c r="D364" s="190" t="s">
        <v>131</v>
      </c>
      <c r="E364" s="197" t="s">
        <v>21</v>
      </c>
      <c r="F364" s="198" t="s">
        <v>390</v>
      </c>
      <c r="G364" s="196"/>
      <c r="H364" s="199">
        <v>2</v>
      </c>
      <c r="I364" s="200"/>
      <c r="J364" s="196"/>
      <c r="K364" s="196"/>
      <c r="L364" s="201"/>
      <c r="M364" s="202"/>
      <c r="N364" s="203"/>
      <c r="O364" s="203"/>
      <c r="P364" s="203"/>
      <c r="Q364" s="203"/>
      <c r="R364" s="203"/>
      <c r="S364" s="203"/>
      <c r="T364" s="204"/>
      <c r="AT364" s="205" t="s">
        <v>131</v>
      </c>
      <c r="AU364" s="205" t="s">
        <v>84</v>
      </c>
      <c r="AV364" s="13" t="s">
        <v>84</v>
      </c>
      <c r="AW364" s="13" t="s">
        <v>36</v>
      </c>
      <c r="AX364" s="13" t="s">
        <v>74</v>
      </c>
      <c r="AY364" s="205" t="s">
        <v>121</v>
      </c>
    </row>
    <row r="365" spans="1:65" s="13" customFormat="1" ht="11.25">
      <c r="B365" s="195"/>
      <c r="C365" s="196"/>
      <c r="D365" s="190" t="s">
        <v>131</v>
      </c>
      <c r="E365" s="197" t="s">
        <v>21</v>
      </c>
      <c r="F365" s="198" t="s">
        <v>391</v>
      </c>
      <c r="G365" s="196"/>
      <c r="H365" s="199">
        <v>2</v>
      </c>
      <c r="I365" s="200"/>
      <c r="J365" s="196"/>
      <c r="K365" s="196"/>
      <c r="L365" s="201"/>
      <c r="M365" s="202"/>
      <c r="N365" s="203"/>
      <c r="O365" s="203"/>
      <c r="P365" s="203"/>
      <c r="Q365" s="203"/>
      <c r="R365" s="203"/>
      <c r="S365" s="203"/>
      <c r="T365" s="204"/>
      <c r="AT365" s="205" t="s">
        <v>131</v>
      </c>
      <c r="AU365" s="205" t="s">
        <v>84</v>
      </c>
      <c r="AV365" s="13" t="s">
        <v>84</v>
      </c>
      <c r="AW365" s="13" t="s">
        <v>36</v>
      </c>
      <c r="AX365" s="13" t="s">
        <v>74</v>
      </c>
      <c r="AY365" s="205" t="s">
        <v>121</v>
      </c>
    </row>
    <row r="366" spans="1:65" s="13" customFormat="1" ht="11.25">
      <c r="B366" s="195"/>
      <c r="C366" s="196"/>
      <c r="D366" s="190" t="s">
        <v>131</v>
      </c>
      <c r="E366" s="197" t="s">
        <v>21</v>
      </c>
      <c r="F366" s="198" t="s">
        <v>341</v>
      </c>
      <c r="G366" s="196"/>
      <c r="H366" s="199">
        <v>8</v>
      </c>
      <c r="I366" s="200"/>
      <c r="J366" s="196"/>
      <c r="K366" s="196"/>
      <c r="L366" s="201"/>
      <c r="M366" s="202"/>
      <c r="N366" s="203"/>
      <c r="O366" s="203"/>
      <c r="P366" s="203"/>
      <c r="Q366" s="203"/>
      <c r="R366" s="203"/>
      <c r="S366" s="203"/>
      <c r="T366" s="204"/>
      <c r="AT366" s="205" t="s">
        <v>131</v>
      </c>
      <c r="AU366" s="205" t="s">
        <v>84</v>
      </c>
      <c r="AV366" s="13" t="s">
        <v>84</v>
      </c>
      <c r="AW366" s="13" t="s">
        <v>36</v>
      </c>
      <c r="AX366" s="13" t="s">
        <v>74</v>
      </c>
      <c r="AY366" s="205" t="s">
        <v>121</v>
      </c>
    </row>
    <row r="367" spans="1:65" s="13" customFormat="1" ht="11.25">
      <c r="B367" s="195"/>
      <c r="C367" s="196"/>
      <c r="D367" s="190" t="s">
        <v>131</v>
      </c>
      <c r="E367" s="197" t="s">
        <v>21</v>
      </c>
      <c r="F367" s="198" t="s">
        <v>342</v>
      </c>
      <c r="G367" s="196"/>
      <c r="H367" s="199">
        <v>2</v>
      </c>
      <c r="I367" s="200"/>
      <c r="J367" s="196"/>
      <c r="K367" s="196"/>
      <c r="L367" s="201"/>
      <c r="M367" s="202"/>
      <c r="N367" s="203"/>
      <c r="O367" s="203"/>
      <c r="P367" s="203"/>
      <c r="Q367" s="203"/>
      <c r="R367" s="203"/>
      <c r="S367" s="203"/>
      <c r="T367" s="204"/>
      <c r="AT367" s="205" t="s">
        <v>131</v>
      </c>
      <c r="AU367" s="205" t="s">
        <v>84</v>
      </c>
      <c r="AV367" s="13" t="s">
        <v>84</v>
      </c>
      <c r="AW367" s="13" t="s">
        <v>36</v>
      </c>
      <c r="AX367" s="13" t="s">
        <v>74</v>
      </c>
      <c r="AY367" s="205" t="s">
        <v>121</v>
      </c>
    </row>
    <row r="368" spans="1:65" s="13" customFormat="1" ht="11.25">
      <c r="B368" s="195"/>
      <c r="C368" s="196"/>
      <c r="D368" s="190" t="s">
        <v>131</v>
      </c>
      <c r="E368" s="197" t="s">
        <v>21</v>
      </c>
      <c r="F368" s="198" t="s">
        <v>343</v>
      </c>
      <c r="G368" s="196"/>
      <c r="H368" s="199">
        <v>4</v>
      </c>
      <c r="I368" s="200"/>
      <c r="J368" s="196"/>
      <c r="K368" s="196"/>
      <c r="L368" s="201"/>
      <c r="M368" s="202"/>
      <c r="N368" s="203"/>
      <c r="O368" s="203"/>
      <c r="P368" s="203"/>
      <c r="Q368" s="203"/>
      <c r="R368" s="203"/>
      <c r="S368" s="203"/>
      <c r="T368" s="204"/>
      <c r="AT368" s="205" t="s">
        <v>131</v>
      </c>
      <c r="AU368" s="205" t="s">
        <v>84</v>
      </c>
      <c r="AV368" s="13" t="s">
        <v>84</v>
      </c>
      <c r="AW368" s="13" t="s">
        <v>36</v>
      </c>
      <c r="AX368" s="13" t="s">
        <v>74</v>
      </c>
      <c r="AY368" s="205" t="s">
        <v>121</v>
      </c>
    </row>
    <row r="369" spans="1:65" s="13" customFormat="1" ht="11.25">
      <c r="B369" s="195"/>
      <c r="C369" s="196"/>
      <c r="D369" s="190" t="s">
        <v>131</v>
      </c>
      <c r="E369" s="197" t="s">
        <v>21</v>
      </c>
      <c r="F369" s="198" t="s">
        <v>345</v>
      </c>
      <c r="G369" s="196"/>
      <c r="H369" s="199">
        <v>4</v>
      </c>
      <c r="I369" s="200"/>
      <c r="J369" s="196"/>
      <c r="K369" s="196"/>
      <c r="L369" s="201"/>
      <c r="M369" s="202"/>
      <c r="N369" s="203"/>
      <c r="O369" s="203"/>
      <c r="P369" s="203"/>
      <c r="Q369" s="203"/>
      <c r="R369" s="203"/>
      <c r="S369" s="203"/>
      <c r="T369" s="204"/>
      <c r="AT369" s="205" t="s">
        <v>131</v>
      </c>
      <c r="AU369" s="205" t="s">
        <v>84</v>
      </c>
      <c r="AV369" s="13" t="s">
        <v>84</v>
      </c>
      <c r="AW369" s="13" t="s">
        <v>36</v>
      </c>
      <c r="AX369" s="13" t="s">
        <v>74</v>
      </c>
      <c r="AY369" s="205" t="s">
        <v>121</v>
      </c>
    </row>
    <row r="370" spans="1:65" s="13" customFormat="1" ht="11.25">
      <c r="B370" s="195"/>
      <c r="C370" s="196"/>
      <c r="D370" s="190" t="s">
        <v>131</v>
      </c>
      <c r="E370" s="197" t="s">
        <v>21</v>
      </c>
      <c r="F370" s="198" t="s">
        <v>346</v>
      </c>
      <c r="G370" s="196"/>
      <c r="H370" s="199">
        <v>4</v>
      </c>
      <c r="I370" s="200"/>
      <c r="J370" s="196"/>
      <c r="K370" s="196"/>
      <c r="L370" s="201"/>
      <c r="M370" s="202"/>
      <c r="N370" s="203"/>
      <c r="O370" s="203"/>
      <c r="P370" s="203"/>
      <c r="Q370" s="203"/>
      <c r="R370" s="203"/>
      <c r="S370" s="203"/>
      <c r="T370" s="204"/>
      <c r="AT370" s="205" t="s">
        <v>131</v>
      </c>
      <c r="AU370" s="205" t="s">
        <v>84</v>
      </c>
      <c r="AV370" s="13" t="s">
        <v>84</v>
      </c>
      <c r="AW370" s="13" t="s">
        <v>36</v>
      </c>
      <c r="AX370" s="13" t="s">
        <v>74</v>
      </c>
      <c r="AY370" s="205" t="s">
        <v>121</v>
      </c>
    </row>
    <row r="371" spans="1:65" s="13" customFormat="1" ht="11.25">
      <c r="B371" s="195"/>
      <c r="C371" s="196"/>
      <c r="D371" s="190" t="s">
        <v>131</v>
      </c>
      <c r="E371" s="197" t="s">
        <v>21</v>
      </c>
      <c r="F371" s="198" t="s">
        <v>317</v>
      </c>
      <c r="G371" s="196"/>
      <c r="H371" s="199">
        <v>1</v>
      </c>
      <c r="I371" s="200"/>
      <c r="J371" s="196"/>
      <c r="K371" s="196"/>
      <c r="L371" s="201"/>
      <c r="M371" s="202"/>
      <c r="N371" s="203"/>
      <c r="O371" s="203"/>
      <c r="P371" s="203"/>
      <c r="Q371" s="203"/>
      <c r="R371" s="203"/>
      <c r="S371" s="203"/>
      <c r="T371" s="204"/>
      <c r="AT371" s="205" t="s">
        <v>131</v>
      </c>
      <c r="AU371" s="205" t="s">
        <v>84</v>
      </c>
      <c r="AV371" s="13" t="s">
        <v>84</v>
      </c>
      <c r="AW371" s="13" t="s">
        <v>36</v>
      </c>
      <c r="AX371" s="13" t="s">
        <v>74</v>
      </c>
      <c r="AY371" s="205" t="s">
        <v>121</v>
      </c>
    </row>
    <row r="372" spans="1:65" s="13" customFormat="1" ht="11.25">
      <c r="B372" s="195"/>
      <c r="C372" s="196"/>
      <c r="D372" s="190" t="s">
        <v>131</v>
      </c>
      <c r="E372" s="197" t="s">
        <v>21</v>
      </c>
      <c r="F372" s="198" t="s">
        <v>318</v>
      </c>
      <c r="G372" s="196"/>
      <c r="H372" s="199">
        <v>1</v>
      </c>
      <c r="I372" s="200"/>
      <c r="J372" s="196"/>
      <c r="K372" s="196"/>
      <c r="L372" s="201"/>
      <c r="M372" s="202"/>
      <c r="N372" s="203"/>
      <c r="O372" s="203"/>
      <c r="P372" s="203"/>
      <c r="Q372" s="203"/>
      <c r="R372" s="203"/>
      <c r="S372" s="203"/>
      <c r="T372" s="204"/>
      <c r="AT372" s="205" t="s">
        <v>131</v>
      </c>
      <c r="AU372" s="205" t="s">
        <v>84</v>
      </c>
      <c r="AV372" s="13" t="s">
        <v>84</v>
      </c>
      <c r="AW372" s="13" t="s">
        <v>36</v>
      </c>
      <c r="AX372" s="13" t="s">
        <v>74</v>
      </c>
      <c r="AY372" s="205" t="s">
        <v>121</v>
      </c>
    </row>
    <row r="373" spans="1:65" s="13" customFormat="1" ht="11.25">
      <c r="B373" s="195"/>
      <c r="C373" s="196"/>
      <c r="D373" s="190" t="s">
        <v>131</v>
      </c>
      <c r="E373" s="197" t="s">
        <v>21</v>
      </c>
      <c r="F373" s="198" t="s">
        <v>321</v>
      </c>
      <c r="G373" s="196"/>
      <c r="H373" s="199">
        <v>5</v>
      </c>
      <c r="I373" s="200"/>
      <c r="J373" s="196"/>
      <c r="K373" s="196"/>
      <c r="L373" s="201"/>
      <c r="M373" s="202"/>
      <c r="N373" s="203"/>
      <c r="O373" s="203"/>
      <c r="P373" s="203"/>
      <c r="Q373" s="203"/>
      <c r="R373" s="203"/>
      <c r="S373" s="203"/>
      <c r="T373" s="204"/>
      <c r="AT373" s="205" t="s">
        <v>131</v>
      </c>
      <c r="AU373" s="205" t="s">
        <v>84</v>
      </c>
      <c r="AV373" s="13" t="s">
        <v>84</v>
      </c>
      <c r="AW373" s="13" t="s">
        <v>36</v>
      </c>
      <c r="AX373" s="13" t="s">
        <v>74</v>
      </c>
      <c r="AY373" s="205" t="s">
        <v>121</v>
      </c>
    </row>
    <row r="374" spans="1:65" s="13" customFormat="1" ht="11.25">
      <c r="B374" s="195"/>
      <c r="C374" s="196"/>
      <c r="D374" s="190" t="s">
        <v>131</v>
      </c>
      <c r="E374" s="197" t="s">
        <v>21</v>
      </c>
      <c r="F374" s="198" t="s">
        <v>322</v>
      </c>
      <c r="G374" s="196"/>
      <c r="H374" s="199">
        <v>5</v>
      </c>
      <c r="I374" s="200"/>
      <c r="J374" s="196"/>
      <c r="K374" s="196"/>
      <c r="L374" s="201"/>
      <c r="M374" s="202"/>
      <c r="N374" s="203"/>
      <c r="O374" s="203"/>
      <c r="P374" s="203"/>
      <c r="Q374" s="203"/>
      <c r="R374" s="203"/>
      <c r="S374" s="203"/>
      <c r="T374" s="204"/>
      <c r="AT374" s="205" t="s">
        <v>131</v>
      </c>
      <c r="AU374" s="205" t="s">
        <v>84</v>
      </c>
      <c r="AV374" s="13" t="s">
        <v>84</v>
      </c>
      <c r="AW374" s="13" t="s">
        <v>36</v>
      </c>
      <c r="AX374" s="13" t="s">
        <v>74</v>
      </c>
      <c r="AY374" s="205" t="s">
        <v>121</v>
      </c>
    </row>
    <row r="375" spans="1:65" s="13" customFormat="1" ht="11.25">
      <c r="B375" s="195"/>
      <c r="C375" s="196"/>
      <c r="D375" s="190" t="s">
        <v>131</v>
      </c>
      <c r="E375" s="197" t="s">
        <v>21</v>
      </c>
      <c r="F375" s="198" t="s">
        <v>347</v>
      </c>
      <c r="G375" s="196"/>
      <c r="H375" s="199">
        <v>1</v>
      </c>
      <c r="I375" s="200"/>
      <c r="J375" s="196"/>
      <c r="K375" s="196"/>
      <c r="L375" s="201"/>
      <c r="M375" s="202"/>
      <c r="N375" s="203"/>
      <c r="O375" s="203"/>
      <c r="P375" s="203"/>
      <c r="Q375" s="203"/>
      <c r="R375" s="203"/>
      <c r="S375" s="203"/>
      <c r="T375" s="204"/>
      <c r="AT375" s="205" t="s">
        <v>131</v>
      </c>
      <c r="AU375" s="205" t="s">
        <v>84</v>
      </c>
      <c r="AV375" s="13" t="s">
        <v>84</v>
      </c>
      <c r="AW375" s="13" t="s">
        <v>36</v>
      </c>
      <c r="AX375" s="13" t="s">
        <v>74</v>
      </c>
      <c r="AY375" s="205" t="s">
        <v>121</v>
      </c>
    </row>
    <row r="376" spans="1:65" s="13" customFormat="1" ht="11.25">
      <c r="B376" s="195"/>
      <c r="C376" s="196"/>
      <c r="D376" s="190" t="s">
        <v>131</v>
      </c>
      <c r="E376" s="197" t="s">
        <v>21</v>
      </c>
      <c r="F376" s="198" t="s">
        <v>349</v>
      </c>
      <c r="G376" s="196"/>
      <c r="H376" s="199">
        <v>1</v>
      </c>
      <c r="I376" s="200"/>
      <c r="J376" s="196"/>
      <c r="K376" s="196"/>
      <c r="L376" s="201"/>
      <c r="M376" s="202"/>
      <c r="N376" s="203"/>
      <c r="O376" s="203"/>
      <c r="P376" s="203"/>
      <c r="Q376" s="203"/>
      <c r="R376" s="203"/>
      <c r="S376" s="203"/>
      <c r="T376" s="204"/>
      <c r="AT376" s="205" t="s">
        <v>131</v>
      </c>
      <c r="AU376" s="205" t="s">
        <v>84</v>
      </c>
      <c r="AV376" s="13" t="s">
        <v>84</v>
      </c>
      <c r="AW376" s="13" t="s">
        <v>36</v>
      </c>
      <c r="AX376" s="13" t="s">
        <v>74</v>
      </c>
      <c r="AY376" s="205" t="s">
        <v>121</v>
      </c>
    </row>
    <row r="377" spans="1:65" s="13" customFormat="1" ht="11.25">
      <c r="B377" s="195"/>
      <c r="C377" s="196"/>
      <c r="D377" s="190" t="s">
        <v>131</v>
      </c>
      <c r="E377" s="197" t="s">
        <v>21</v>
      </c>
      <c r="F377" s="198" t="s">
        <v>323</v>
      </c>
      <c r="G377" s="196"/>
      <c r="H377" s="199">
        <v>1</v>
      </c>
      <c r="I377" s="200"/>
      <c r="J377" s="196"/>
      <c r="K377" s="196"/>
      <c r="L377" s="201"/>
      <c r="M377" s="202"/>
      <c r="N377" s="203"/>
      <c r="O377" s="203"/>
      <c r="P377" s="203"/>
      <c r="Q377" s="203"/>
      <c r="R377" s="203"/>
      <c r="S377" s="203"/>
      <c r="T377" s="204"/>
      <c r="AT377" s="205" t="s">
        <v>131</v>
      </c>
      <c r="AU377" s="205" t="s">
        <v>84</v>
      </c>
      <c r="AV377" s="13" t="s">
        <v>84</v>
      </c>
      <c r="AW377" s="13" t="s">
        <v>36</v>
      </c>
      <c r="AX377" s="13" t="s">
        <v>74</v>
      </c>
      <c r="AY377" s="205" t="s">
        <v>121</v>
      </c>
    </row>
    <row r="378" spans="1:65" s="13" customFormat="1" ht="11.25">
      <c r="B378" s="195"/>
      <c r="C378" s="196"/>
      <c r="D378" s="190" t="s">
        <v>131</v>
      </c>
      <c r="E378" s="197" t="s">
        <v>21</v>
      </c>
      <c r="F378" s="198" t="s">
        <v>324</v>
      </c>
      <c r="G378" s="196"/>
      <c r="H378" s="199">
        <v>1</v>
      </c>
      <c r="I378" s="200"/>
      <c r="J378" s="196"/>
      <c r="K378" s="196"/>
      <c r="L378" s="201"/>
      <c r="M378" s="202"/>
      <c r="N378" s="203"/>
      <c r="O378" s="203"/>
      <c r="P378" s="203"/>
      <c r="Q378" s="203"/>
      <c r="R378" s="203"/>
      <c r="S378" s="203"/>
      <c r="T378" s="204"/>
      <c r="AT378" s="205" t="s">
        <v>131</v>
      </c>
      <c r="AU378" s="205" t="s">
        <v>84</v>
      </c>
      <c r="AV378" s="13" t="s">
        <v>84</v>
      </c>
      <c r="AW378" s="13" t="s">
        <v>36</v>
      </c>
      <c r="AX378" s="13" t="s">
        <v>74</v>
      </c>
      <c r="AY378" s="205" t="s">
        <v>121</v>
      </c>
    </row>
    <row r="379" spans="1:65" s="13" customFormat="1" ht="11.25">
      <c r="B379" s="195"/>
      <c r="C379" s="196"/>
      <c r="D379" s="190" t="s">
        <v>131</v>
      </c>
      <c r="E379" s="197" t="s">
        <v>21</v>
      </c>
      <c r="F379" s="198" t="s">
        <v>327</v>
      </c>
      <c r="G379" s="196"/>
      <c r="H379" s="199">
        <v>1</v>
      </c>
      <c r="I379" s="200"/>
      <c r="J379" s="196"/>
      <c r="K379" s="196"/>
      <c r="L379" s="201"/>
      <c r="M379" s="202"/>
      <c r="N379" s="203"/>
      <c r="O379" s="203"/>
      <c r="P379" s="203"/>
      <c r="Q379" s="203"/>
      <c r="R379" s="203"/>
      <c r="S379" s="203"/>
      <c r="T379" s="204"/>
      <c r="AT379" s="205" t="s">
        <v>131</v>
      </c>
      <c r="AU379" s="205" t="s">
        <v>84</v>
      </c>
      <c r="AV379" s="13" t="s">
        <v>84</v>
      </c>
      <c r="AW379" s="13" t="s">
        <v>36</v>
      </c>
      <c r="AX379" s="13" t="s">
        <v>74</v>
      </c>
      <c r="AY379" s="205" t="s">
        <v>121</v>
      </c>
    </row>
    <row r="380" spans="1:65" s="13" customFormat="1" ht="11.25">
      <c r="B380" s="195"/>
      <c r="C380" s="196"/>
      <c r="D380" s="190" t="s">
        <v>131</v>
      </c>
      <c r="E380" s="197" t="s">
        <v>21</v>
      </c>
      <c r="F380" s="198" t="s">
        <v>328</v>
      </c>
      <c r="G380" s="196"/>
      <c r="H380" s="199">
        <v>1</v>
      </c>
      <c r="I380" s="200"/>
      <c r="J380" s="196"/>
      <c r="K380" s="196"/>
      <c r="L380" s="201"/>
      <c r="M380" s="202"/>
      <c r="N380" s="203"/>
      <c r="O380" s="203"/>
      <c r="P380" s="203"/>
      <c r="Q380" s="203"/>
      <c r="R380" s="203"/>
      <c r="S380" s="203"/>
      <c r="T380" s="204"/>
      <c r="AT380" s="205" t="s">
        <v>131</v>
      </c>
      <c r="AU380" s="205" t="s">
        <v>84</v>
      </c>
      <c r="AV380" s="13" t="s">
        <v>84</v>
      </c>
      <c r="AW380" s="13" t="s">
        <v>36</v>
      </c>
      <c r="AX380" s="13" t="s">
        <v>74</v>
      </c>
      <c r="AY380" s="205" t="s">
        <v>121</v>
      </c>
    </row>
    <row r="381" spans="1:65" s="13" customFormat="1" ht="11.25">
      <c r="B381" s="195"/>
      <c r="C381" s="196"/>
      <c r="D381" s="190" t="s">
        <v>131</v>
      </c>
      <c r="E381" s="197" t="s">
        <v>21</v>
      </c>
      <c r="F381" s="198" t="s">
        <v>392</v>
      </c>
      <c r="G381" s="196"/>
      <c r="H381" s="199">
        <v>1</v>
      </c>
      <c r="I381" s="200"/>
      <c r="J381" s="196"/>
      <c r="K381" s="196"/>
      <c r="L381" s="201"/>
      <c r="M381" s="202"/>
      <c r="N381" s="203"/>
      <c r="O381" s="203"/>
      <c r="P381" s="203"/>
      <c r="Q381" s="203"/>
      <c r="R381" s="203"/>
      <c r="S381" s="203"/>
      <c r="T381" s="204"/>
      <c r="AT381" s="205" t="s">
        <v>131</v>
      </c>
      <c r="AU381" s="205" t="s">
        <v>84</v>
      </c>
      <c r="AV381" s="13" t="s">
        <v>84</v>
      </c>
      <c r="AW381" s="13" t="s">
        <v>36</v>
      </c>
      <c r="AX381" s="13" t="s">
        <v>74</v>
      </c>
      <c r="AY381" s="205" t="s">
        <v>121</v>
      </c>
    </row>
    <row r="382" spans="1:65" s="13" customFormat="1" ht="11.25">
      <c r="B382" s="195"/>
      <c r="C382" s="196"/>
      <c r="D382" s="190" t="s">
        <v>131</v>
      </c>
      <c r="E382" s="197" t="s">
        <v>21</v>
      </c>
      <c r="F382" s="198" t="s">
        <v>329</v>
      </c>
      <c r="G382" s="196"/>
      <c r="H382" s="199">
        <v>2</v>
      </c>
      <c r="I382" s="200"/>
      <c r="J382" s="196"/>
      <c r="K382" s="196"/>
      <c r="L382" s="201"/>
      <c r="M382" s="202"/>
      <c r="N382" s="203"/>
      <c r="O382" s="203"/>
      <c r="P382" s="203"/>
      <c r="Q382" s="203"/>
      <c r="R382" s="203"/>
      <c r="S382" s="203"/>
      <c r="T382" s="204"/>
      <c r="AT382" s="205" t="s">
        <v>131</v>
      </c>
      <c r="AU382" s="205" t="s">
        <v>84</v>
      </c>
      <c r="AV382" s="13" t="s">
        <v>84</v>
      </c>
      <c r="AW382" s="13" t="s">
        <v>36</v>
      </c>
      <c r="AX382" s="13" t="s">
        <v>74</v>
      </c>
      <c r="AY382" s="205" t="s">
        <v>121</v>
      </c>
    </row>
    <row r="383" spans="1:65" s="14" customFormat="1" ht="11.25">
      <c r="B383" s="206"/>
      <c r="C383" s="207"/>
      <c r="D383" s="190" t="s">
        <v>131</v>
      </c>
      <c r="E383" s="208" t="s">
        <v>21</v>
      </c>
      <c r="F383" s="209" t="s">
        <v>133</v>
      </c>
      <c r="G383" s="207"/>
      <c r="H383" s="210">
        <v>81</v>
      </c>
      <c r="I383" s="211"/>
      <c r="J383" s="207"/>
      <c r="K383" s="207"/>
      <c r="L383" s="212"/>
      <c r="M383" s="213"/>
      <c r="N383" s="214"/>
      <c r="O383" s="214"/>
      <c r="P383" s="214"/>
      <c r="Q383" s="214"/>
      <c r="R383" s="214"/>
      <c r="S383" s="214"/>
      <c r="T383" s="215"/>
      <c r="AT383" s="216" t="s">
        <v>131</v>
      </c>
      <c r="AU383" s="216" t="s">
        <v>84</v>
      </c>
      <c r="AV383" s="14" t="s">
        <v>128</v>
      </c>
      <c r="AW383" s="14" t="s">
        <v>36</v>
      </c>
      <c r="AX383" s="14" t="s">
        <v>79</v>
      </c>
      <c r="AY383" s="216" t="s">
        <v>121</v>
      </c>
    </row>
    <row r="384" spans="1:65" s="2" customFormat="1" ht="24.2" customHeight="1">
      <c r="A384" s="37"/>
      <c r="B384" s="38"/>
      <c r="C384" s="177" t="s">
        <v>393</v>
      </c>
      <c r="D384" s="177" t="s">
        <v>124</v>
      </c>
      <c r="E384" s="178" t="s">
        <v>394</v>
      </c>
      <c r="F384" s="179" t="s">
        <v>395</v>
      </c>
      <c r="G384" s="180" t="s">
        <v>231</v>
      </c>
      <c r="H384" s="181">
        <v>19</v>
      </c>
      <c r="I384" s="182"/>
      <c r="J384" s="183">
        <f>ROUND(I384*H384,2)</f>
        <v>0</v>
      </c>
      <c r="K384" s="179" t="s">
        <v>141</v>
      </c>
      <c r="L384" s="42"/>
      <c r="M384" s="184" t="s">
        <v>21</v>
      </c>
      <c r="N384" s="185" t="s">
        <v>45</v>
      </c>
      <c r="O384" s="67"/>
      <c r="P384" s="186">
        <f>O384*H384</f>
        <v>0</v>
      </c>
      <c r="Q384" s="186">
        <v>4.2100000000000002E-3</v>
      </c>
      <c r="R384" s="186">
        <f>Q384*H384</f>
        <v>7.9990000000000006E-2</v>
      </c>
      <c r="S384" s="186">
        <v>0</v>
      </c>
      <c r="T384" s="187">
        <f>S384*H384</f>
        <v>0</v>
      </c>
      <c r="U384" s="37"/>
      <c r="V384" s="37"/>
      <c r="W384" s="37"/>
      <c r="X384" s="37"/>
      <c r="Y384" s="37"/>
      <c r="Z384" s="37"/>
      <c r="AA384" s="37"/>
      <c r="AB384" s="37"/>
      <c r="AC384" s="37"/>
      <c r="AD384" s="37"/>
      <c r="AE384" s="37"/>
      <c r="AR384" s="188" t="s">
        <v>128</v>
      </c>
      <c r="AT384" s="188" t="s">
        <v>124</v>
      </c>
      <c r="AU384" s="188" t="s">
        <v>84</v>
      </c>
      <c r="AY384" s="19" t="s">
        <v>121</v>
      </c>
      <c r="BE384" s="189">
        <f>IF(N384="základní",J384,0)</f>
        <v>0</v>
      </c>
      <c r="BF384" s="189">
        <f>IF(N384="snížená",J384,0)</f>
        <v>0</v>
      </c>
      <c r="BG384" s="189">
        <f>IF(N384="zákl. přenesená",J384,0)</f>
        <v>0</v>
      </c>
      <c r="BH384" s="189">
        <f>IF(N384="sníž. přenesená",J384,0)</f>
        <v>0</v>
      </c>
      <c r="BI384" s="189">
        <f>IF(N384="nulová",J384,0)</f>
        <v>0</v>
      </c>
      <c r="BJ384" s="19" t="s">
        <v>79</v>
      </c>
      <c r="BK384" s="189">
        <f>ROUND(I384*H384,2)</f>
        <v>0</v>
      </c>
      <c r="BL384" s="19" t="s">
        <v>128</v>
      </c>
      <c r="BM384" s="188" t="s">
        <v>396</v>
      </c>
    </row>
    <row r="385" spans="1:51" s="2" customFormat="1" ht="29.25">
      <c r="A385" s="37"/>
      <c r="B385" s="38"/>
      <c r="C385" s="39"/>
      <c r="D385" s="190" t="s">
        <v>130</v>
      </c>
      <c r="E385" s="39"/>
      <c r="F385" s="191" t="s">
        <v>397</v>
      </c>
      <c r="G385" s="39"/>
      <c r="H385" s="39"/>
      <c r="I385" s="192"/>
      <c r="J385" s="39"/>
      <c r="K385" s="39"/>
      <c r="L385" s="42"/>
      <c r="M385" s="193"/>
      <c r="N385" s="194"/>
      <c r="O385" s="67"/>
      <c r="P385" s="67"/>
      <c r="Q385" s="67"/>
      <c r="R385" s="67"/>
      <c r="S385" s="67"/>
      <c r="T385" s="68"/>
      <c r="U385" s="37"/>
      <c r="V385" s="37"/>
      <c r="W385" s="37"/>
      <c r="X385" s="37"/>
      <c r="Y385" s="37"/>
      <c r="Z385" s="37"/>
      <c r="AA385" s="37"/>
      <c r="AB385" s="37"/>
      <c r="AC385" s="37"/>
      <c r="AD385" s="37"/>
      <c r="AE385" s="37"/>
      <c r="AT385" s="19" t="s">
        <v>130</v>
      </c>
      <c r="AU385" s="19" t="s">
        <v>84</v>
      </c>
    </row>
    <row r="386" spans="1:51" s="2" customFormat="1" ht="11.25">
      <c r="A386" s="37"/>
      <c r="B386" s="38"/>
      <c r="C386" s="39"/>
      <c r="D386" s="217" t="s">
        <v>144</v>
      </c>
      <c r="E386" s="39"/>
      <c r="F386" s="218" t="s">
        <v>398</v>
      </c>
      <c r="G386" s="39"/>
      <c r="H386" s="39"/>
      <c r="I386" s="192"/>
      <c r="J386" s="39"/>
      <c r="K386" s="39"/>
      <c r="L386" s="42"/>
      <c r="M386" s="193"/>
      <c r="N386" s="194"/>
      <c r="O386" s="67"/>
      <c r="P386" s="67"/>
      <c r="Q386" s="67"/>
      <c r="R386" s="67"/>
      <c r="S386" s="67"/>
      <c r="T386" s="68"/>
      <c r="U386" s="37"/>
      <c r="V386" s="37"/>
      <c r="W386" s="37"/>
      <c r="X386" s="37"/>
      <c r="Y386" s="37"/>
      <c r="Z386" s="37"/>
      <c r="AA386" s="37"/>
      <c r="AB386" s="37"/>
      <c r="AC386" s="37"/>
      <c r="AD386" s="37"/>
      <c r="AE386" s="37"/>
      <c r="AT386" s="19" t="s">
        <v>144</v>
      </c>
      <c r="AU386" s="19" t="s">
        <v>84</v>
      </c>
    </row>
    <row r="387" spans="1:51" s="16" customFormat="1" ht="11.25">
      <c r="B387" s="240"/>
      <c r="C387" s="241"/>
      <c r="D387" s="190" t="s">
        <v>131</v>
      </c>
      <c r="E387" s="242" t="s">
        <v>21</v>
      </c>
      <c r="F387" s="243" t="s">
        <v>381</v>
      </c>
      <c r="G387" s="241"/>
      <c r="H387" s="242" t="s">
        <v>21</v>
      </c>
      <c r="I387" s="244"/>
      <c r="J387" s="241"/>
      <c r="K387" s="241"/>
      <c r="L387" s="245"/>
      <c r="M387" s="246"/>
      <c r="N387" s="247"/>
      <c r="O387" s="247"/>
      <c r="P387" s="247"/>
      <c r="Q387" s="247"/>
      <c r="R387" s="247"/>
      <c r="S387" s="247"/>
      <c r="T387" s="248"/>
      <c r="AT387" s="249" t="s">
        <v>131</v>
      </c>
      <c r="AU387" s="249" t="s">
        <v>84</v>
      </c>
      <c r="AV387" s="16" t="s">
        <v>79</v>
      </c>
      <c r="AW387" s="16" t="s">
        <v>36</v>
      </c>
      <c r="AX387" s="16" t="s">
        <v>74</v>
      </c>
      <c r="AY387" s="249" t="s">
        <v>121</v>
      </c>
    </row>
    <row r="388" spans="1:51" s="13" customFormat="1" ht="11.25">
      <c r="B388" s="195"/>
      <c r="C388" s="196"/>
      <c r="D388" s="190" t="s">
        <v>131</v>
      </c>
      <c r="E388" s="197" t="s">
        <v>21</v>
      </c>
      <c r="F388" s="198" t="s">
        <v>355</v>
      </c>
      <c r="G388" s="196"/>
      <c r="H388" s="199">
        <v>1</v>
      </c>
      <c r="I388" s="200"/>
      <c r="J388" s="196"/>
      <c r="K388" s="196"/>
      <c r="L388" s="201"/>
      <c r="M388" s="202"/>
      <c r="N388" s="203"/>
      <c r="O388" s="203"/>
      <c r="P388" s="203"/>
      <c r="Q388" s="203"/>
      <c r="R388" s="203"/>
      <c r="S388" s="203"/>
      <c r="T388" s="204"/>
      <c r="AT388" s="205" t="s">
        <v>131</v>
      </c>
      <c r="AU388" s="205" t="s">
        <v>84</v>
      </c>
      <c r="AV388" s="13" t="s">
        <v>84</v>
      </c>
      <c r="AW388" s="13" t="s">
        <v>36</v>
      </c>
      <c r="AX388" s="13" t="s">
        <v>74</v>
      </c>
      <c r="AY388" s="205" t="s">
        <v>121</v>
      </c>
    </row>
    <row r="389" spans="1:51" s="13" customFormat="1" ht="11.25">
      <c r="B389" s="195"/>
      <c r="C389" s="196"/>
      <c r="D389" s="190" t="s">
        <v>131</v>
      </c>
      <c r="E389" s="197" t="s">
        <v>21</v>
      </c>
      <c r="F389" s="198" t="s">
        <v>356</v>
      </c>
      <c r="G389" s="196"/>
      <c r="H389" s="199">
        <v>1</v>
      </c>
      <c r="I389" s="200"/>
      <c r="J389" s="196"/>
      <c r="K389" s="196"/>
      <c r="L389" s="201"/>
      <c r="M389" s="202"/>
      <c r="N389" s="203"/>
      <c r="O389" s="203"/>
      <c r="P389" s="203"/>
      <c r="Q389" s="203"/>
      <c r="R389" s="203"/>
      <c r="S389" s="203"/>
      <c r="T389" s="204"/>
      <c r="AT389" s="205" t="s">
        <v>131</v>
      </c>
      <c r="AU389" s="205" t="s">
        <v>84</v>
      </c>
      <c r="AV389" s="13" t="s">
        <v>84</v>
      </c>
      <c r="AW389" s="13" t="s">
        <v>36</v>
      </c>
      <c r="AX389" s="13" t="s">
        <v>74</v>
      </c>
      <c r="AY389" s="205" t="s">
        <v>121</v>
      </c>
    </row>
    <row r="390" spans="1:51" s="13" customFormat="1" ht="11.25">
      <c r="B390" s="195"/>
      <c r="C390" s="196"/>
      <c r="D390" s="190" t="s">
        <v>131</v>
      </c>
      <c r="E390" s="197" t="s">
        <v>21</v>
      </c>
      <c r="F390" s="198" t="s">
        <v>357</v>
      </c>
      <c r="G390" s="196"/>
      <c r="H390" s="199">
        <v>1</v>
      </c>
      <c r="I390" s="200"/>
      <c r="J390" s="196"/>
      <c r="K390" s="196"/>
      <c r="L390" s="201"/>
      <c r="M390" s="202"/>
      <c r="N390" s="203"/>
      <c r="O390" s="203"/>
      <c r="P390" s="203"/>
      <c r="Q390" s="203"/>
      <c r="R390" s="203"/>
      <c r="S390" s="203"/>
      <c r="T390" s="204"/>
      <c r="AT390" s="205" t="s">
        <v>131</v>
      </c>
      <c r="AU390" s="205" t="s">
        <v>84</v>
      </c>
      <c r="AV390" s="13" t="s">
        <v>84</v>
      </c>
      <c r="AW390" s="13" t="s">
        <v>36</v>
      </c>
      <c r="AX390" s="13" t="s">
        <v>74</v>
      </c>
      <c r="AY390" s="205" t="s">
        <v>121</v>
      </c>
    </row>
    <row r="391" spans="1:51" s="13" customFormat="1" ht="11.25">
      <c r="B391" s="195"/>
      <c r="C391" s="196"/>
      <c r="D391" s="190" t="s">
        <v>131</v>
      </c>
      <c r="E391" s="197" t="s">
        <v>21</v>
      </c>
      <c r="F391" s="198" t="s">
        <v>358</v>
      </c>
      <c r="G391" s="196"/>
      <c r="H391" s="199">
        <v>1</v>
      </c>
      <c r="I391" s="200"/>
      <c r="J391" s="196"/>
      <c r="K391" s="196"/>
      <c r="L391" s="201"/>
      <c r="M391" s="202"/>
      <c r="N391" s="203"/>
      <c r="O391" s="203"/>
      <c r="P391" s="203"/>
      <c r="Q391" s="203"/>
      <c r="R391" s="203"/>
      <c r="S391" s="203"/>
      <c r="T391" s="204"/>
      <c r="AT391" s="205" t="s">
        <v>131</v>
      </c>
      <c r="AU391" s="205" t="s">
        <v>84</v>
      </c>
      <c r="AV391" s="13" t="s">
        <v>84</v>
      </c>
      <c r="AW391" s="13" t="s">
        <v>36</v>
      </c>
      <c r="AX391" s="13" t="s">
        <v>74</v>
      </c>
      <c r="AY391" s="205" t="s">
        <v>121</v>
      </c>
    </row>
    <row r="392" spans="1:51" s="13" customFormat="1" ht="11.25">
      <c r="B392" s="195"/>
      <c r="C392" s="196"/>
      <c r="D392" s="190" t="s">
        <v>131</v>
      </c>
      <c r="E392" s="197" t="s">
        <v>21</v>
      </c>
      <c r="F392" s="198" t="s">
        <v>344</v>
      </c>
      <c r="G392" s="196"/>
      <c r="H392" s="199">
        <v>4</v>
      </c>
      <c r="I392" s="200"/>
      <c r="J392" s="196"/>
      <c r="K392" s="196"/>
      <c r="L392" s="201"/>
      <c r="M392" s="202"/>
      <c r="N392" s="203"/>
      <c r="O392" s="203"/>
      <c r="P392" s="203"/>
      <c r="Q392" s="203"/>
      <c r="R392" s="203"/>
      <c r="S392" s="203"/>
      <c r="T392" s="204"/>
      <c r="AT392" s="205" t="s">
        <v>131</v>
      </c>
      <c r="AU392" s="205" t="s">
        <v>84</v>
      </c>
      <c r="AV392" s="13" t="s">
        <v>84</v>
      </c>
      <c r="AW392" s="13" t="s">
        <v>36</v>
      </c>
      <c r="AX392" s="13" t="s">
        <v>74</v>
      </c>
      <c r="AY392" s="205" t="s">
        <v>121</v>
      </c>
    </row>
    <row r="393" spans="1:51" s="13" customFormat="1" ht="11.25">
      <c r="B393" s="195"/>
      <c r="C393" s="196"/>
      <c r="D393" s="190" t="s">
        <v>131</v>
      </c>
      <c r="E393" s="197" t="s">
        <v>21</v>
      </c>
      <c r="F393" s="198" t="s">
        <v>399</v>
      </c>
      <c r="G393" s="196"/>
      <c r="H393" s="199">
        <v>1</v>
      </c>
      <c r="I393" s="200"/>
      <c r="J393" s="196"/>
      <c r="K393" s="196"/>
      <c r="L393" s="201"/>
      <c r="M393" s="202"/>
      <c r="N393" s="203"/>
      <c r="O393" s="203"/>
      <c r="P393" s="203"/>
      <c r="Q393" s="203"/>
      <c r="R393" s="203"/>
      <c r="S393" s="203"/>
      <c r="T393" s="204"/>
      <c r="AT393" s="205" t="s">
        <v>131</v>
      </c>
      <c r="AU393" s="205" t="s">
        <v>84</v>
      </c>
      <c r="AV393" s="13" t="s">
        <v>84</v>
      </c>
      <c r="AW393" s="13" t="s">
        <v>36</v>
      </c>
      <c r="AX393" s="13" t="s">
        <v>74</v>
      </c>
      <c r="AY393" s="205" t="s">
        <v>121</v>
      </c>
    </row>
    <row r="394" spans="1:51" s="13" customFormat="1" ht="11.25">
      <c r="B394" s="195"/>
      <c r="C394" s="196"/>
      <c r="D394" s="190" t="s">
        <v>131</v>
      </c>
      <c r="E394" s="197" t="s">
        <v>21</v>
      </c>
      <c r="F394" s="198" t="s">
        <v>400</v>
      </c>
      <c r="G394" s="196"/>
      <c r="H394" s="199">
        <v>1</v>
      </c>
      <c r="I394" s="200"/>
      <c r="J394" s="196"/>
      <c r="K394" s="196"/>
      <c r="L394" s="201"/>
      <c r="M394" s="202"/>
      <c r="N394" s="203"/>
      <c r="O394" s="203"/>
      <c r="P394" s="203"/>
      <c r="Q394" s="203"/>
      <c r="R394" s="203"/>
      <c r="S394" s="203"/>
      <c r="T394" s="204"/>
      <c r="AT394" s="205" t="s">
        <v>131</v>
      </c>
      <c r="AU394" s="205" t="s">
        <v>84</v>
      </c>
      <c r="AV394" s="13" t="s">
        <v>84</v>
      </c>
      <c r="AW394" s="13" t="s">
        <v>36</v>
      </c>
      <c r="AX394" s="13" t="s">
        <v>74</v>
      </c>
      <c r="AY394" s="205" t="s">
        <v>121</v>
      </c>
    </row>
    <row r="395" spans="1:51" s="13" customFormat="1" ht="11.25">
      <c r="B395" s="195"/>
      <c r="C395" s="196"/>
      <c r="D395" s="190" t="s">
        <v>131</v>
      </c>
      <c r="E395" s="197" t="s">
        <v>21</v>
      </c>
      <c r="F395" s="198" t="s">
        <v>401</v>
      </c>
      <c r="G395" s="196"/>
      <c r="H395" s="199">
        <v>1</v>
      </c>
      <c r="I395" s="200"/>
      <c r="J395" s="196"/>
      <c r="K395" s="196"/>
      <c r="L395" s="201"/>
      <c r="M395" s="202"/>
      <c r="N395" s="203"/>
      <c r="O395" s="203"/>
      <c r="P395" s="203"/>
      <c r="Q395" s="203"/>
      <c r="R395" s="203"/>
      <c r="S395" s="203"/>
      <c r="T395" s="204"/>
      <c r="AT395" s="205" t="s">
        <v>131</v>
      </c>
      <c r="AU395" s="205" t="s">
        <v>84</v>
      </c>
      <c r="AV395" s="13" t="s">
        <v>84</v>
      </c>
      <c r="AW395" s="13" t="s">
        <v>36</v>
      </c>
      <c r="AX395" s="13" t="s">
        <v>74</v>
      </c>
      <c r="AY395" s="205" t="s">
        <v>121</v>
      </c>
    </row>
    <row r="396" spans="1:51" s="13" customFormat="1" ht="11.25">
      <c r="B396" s="195"/>
      <c r="C396" s="196"/>
      <c r="D396" s="190" t="s">
        <v>131</v>
      </c>
      <c r="E396" s="197" t="s">
        <v>21</v>
      </c>
      <c r="F396" s="198" t="s">
        <v>402</v>
      </c>
      <c r="G396" s="196"/>
      <c r="H396" s="199">
        <v>1</v>
      </c>
      <c r="I396" s="200"/>
      <c r="J396" s="196"/>
      <c r="K396" s="196"/>
      <c r="L396" s="201"/>
      <c r="M396" s="202"/>
      <c r="N396" s="203"/>
      <c r="O396" s="203"/>
      <c r="P396" s="203"/>
      <c r="Q396" s="203"/>
      <c r="R396" s="203"/>
      <c r="S396" s="203"/>
      <c r="T396" s="204"/>
      <c r="AT396" s="205" t="s">
        <v>131</v>
      </c>
      <c r="AU396" s="205" t="s">
        <v>84</v>
      </c>
      <c r="AV396" s="13" t="s">
        <v>84</v>
      </c>
      <c r="AW396" s="13" t="s">
        <v>36</v>
      </c>
      <c r="AX396" s="13" t="s">
        <v>74</v>
      </c>
      <c r="AY396" s="205" t="s">
        <v>121</v>
      </c>
    </row>
    <row r="397" spans="1:51" s="13" customFormat="1" ht="11.25">
      <c r="B397" s="195"/>
      <c r="C397" s="196"/>
      <c r="D397" s="190" t="s">
        <v>131</v>
      </c>
      <c r="E397" s="197" t="s">
        <v>21</v>
      </c>
      <c r="F397" s="198" t="s">
        <v>348</v>
      </c>
      <c r="G397" s="196"/>
      <c r="H397" s="199">
        <v>1</v>
      </c>
      <c r="I397" s="200"/>
      <c r="J397" s="196"/>
      <c r="K397" s="196"/>
      <c r="L397" s="201"/>
      <c r="M397" s="202"/>
      <c r="N397" s="203"/>
      <c r="O397" s="203"/>
      <c r="P397" s="203"/>
      <c r="Q397" s="203"/>
      <c r="R397" s="203"/>
      <c r="S397" s="203"/>
      <c r="T397" s="204"/>
      <c r="AT397" s="205" t="s">
        <v>131</v>
      </c>
      <c r="AU397" s="205" t="s">
        <v>84</v>
      </c>
      <c r="AV397" s="13" t="s">
        <v>84</v>
      </c>
      <c r="AW397" s="13" t="s">
        <v>36</v>
      </c>
      <c r="AX397" s="13" t="s">
        <v>74</v>
      </c>
      <c r="AY397" s="205" t="s">
        <v>121</v>
      </c>
    </row>
    <row r="398" spans="1:51" s="13" customFormat="1" ht="11.25">
      <c r="B398" s="195"/>
      <c r="C398" s="196"/>
      <c r="D398" s="190" t="s">
        <v>131</v>
      </c>
      <c r="E398" s="197" t="s">
        <v>21</v>
      </c>
      <c r="F398" s="198" t="s">
        <v>325</v>
      </c>
      <c r="G398" s="196"/>
      <c r="H398" s="199">
        <v>1</v>
      </c>
      <c r="I398" s="200"/>
      <c r="J398" s="196"/>
      <c r="K398" s="196"/>
      <c r="L398" s="201"/>
      <c r="M398" s="202"/>
      <c r="N398" s="203"/>
      <c r="O398" s="203"/>
      <c r="P398" s="203"/>
      <c r="Q398" s="203"/>
      <c r="R398" s="203"/>
      <c r="S398" s="203"/>
      <c r="T398" s="204"/>
      <c r="AT398" s="205" t="s">
        <v>131</v>
      </c>
      <c r="AU398" s="205" t="s">
        <v>84</v>
      </c>
      <c r="AV398" s="13" t="s">
        <v>84</v>
      </c>
      <c r="AW398" s="13" t="s">
        <v>36</v>
      </c>
      <c r="AX398" s="13" t="s">
        <v>74</v>
      </c>
      <c r="AY398" s="205" t="s">
        <v>121</v>
      </c>
    </row>
    <row r="399" spans="1:51" s="13" customFormat="1" ht="11.25">
      <c r="B399" s="195"/>
      <c r="C399" s="196"/>
      <c r="D399" s="190" t="s">
        <v>131</v>
      </c>
      <c r="E399" s="197" t="s">
        <v>21</v>
      </c>
      <c r="F399" s="198" t="s">
        <v>350</v>
      </c>
      <c r="G399" s="196"/>
      <c r="H399" s="199">
        <v>2</v>
      </c>
      <c r="I399" s="200"/>
      <c r="J399" s="196"/>
      <c r="K399" s="196"/>
      <c r="L399" s="201"/>
      <c r="M399" s="202"/>
      <c r="N399" s="203"/>
      <c r="O399" s="203"/>
      <c r="P399" s="203"/>
      <c r="Q399" s="203"/>
      <c r="R399" s="203"/>
      <c r="S399" s="203"/>
      <c r="T399" s="204"/>
      <c r="AT399" s="205" t="s">
        <v>131</v>
      </c>
      <c r="AU399" s="205" t="s">
        <v>84</v>
      </c>
      <c r="AV399" s="13" t="s">
        <v>84</v>
      </c>
      <c r="AW399" s="13" t="s">
        <v>36</v>
      </c>
      <c r="AX399" s="13" t="s">
        <v>74</v>
      </c>
      <c r="AY399" s="205" t="s">
        <v>121</v>
      </c>
    </row>
    <row r="400" spans="1:51" s="13" customFormat="1" ht="11.25">
      <c r="B400" s="195"/>
      <c r="C400" s="196"/>
      <c r="D400" s="190" t="s">
        <v>131</v>
      </c>
      <c r="E400" s="197" t="s">
        <v>21</v>
      </c>
      <c r="F400" s="198" t="s">
        <v>326</v>
      </c>
      <c r="G400" s="196"/>
      <c r="H400" s="199">
        <v>1</v>
      </c>
      <c r="I400" s="200"/>
      <c r="J400" s="196"/>
      <c r="K400" s="196"/>
      <c r="L400" s="201"/>
      <c r="M400" s="202"/>
      <c r="N400" s="203"/>
      <c r="O400" s="203"/>
      <c r="P400" s="203"/>
      <c r="Q400" s="203"/>
      <c r="R400" s="203"/>
      <c r="S400" s="203"/>
      <c r="T400" s="204"/>
      <c r="AT400" s="205" t="s">
        <v>131</v>
      </c>
      <c r="AU400" s="205" t="s">
        <v>84</v>
      </c>
      <c r="AV400" s="13" t="s">
        <v>84</v>
      </c>
      <c r="AW400" s="13" t="s">
        <v>36</v>
      </c>
      <c r="AX400" s="13" t="s">
        <v>74</v>
      </c>
      <c r="AY400" s="205" t="s">
        <v>121</v>
      </c>
    </row>
    <row r="401" spans="1:65" s="13" customFormat="1" ht="11.25">
      <c r="B401" s="195"/>
      <c r="C401" s="196"/>
      <c r="D401" s="190" t="s">
        <v>131</v>
      </c>
      <c r="E401" s="197" t="s">
        <v>21</v>
      </c>
      <c r="F401" s="198" t="s">
        <v>332</v>
      </c>
      <c r="G401" s="196"/>
      <c r="H401" s="199">
        <v>1</v>
      </c>
      <c r="I401" s="200"/>
      <c r="J401" s="196"/>
      <c r="K401" s="196"/>
      <c r="L401" s="201"/>
      <c r="M401" s="202"/>
      <c r="N401" s="203"/>
      <c r="O401" s="203"/>
      <c r="P401" s="203"/>
      <c r="Q401" s="203"/>
      <c r="R401" s="203"/>
      <c r="S401" s="203"/>
      <c r="T401" s="204"/>
      <c r="AT401" s="205" t="s">
        <v>131</v>
      </c>
      <c r="AU401" s="205" t="s">
        <v>84</v>
      </c>
      <c r="AV401" s="13" t="s">
        <v>84</v>
      </c>
      <c r="AW401" s="13" t="s">
        <v>36</v>
      </c>
      <c r="AX401" s="13" t="s">
        <v>74</v>
      </c>
      <c r="AY401" s="205" t="s">
        <v>121</v>
      </c>
    </row>
    <row r="402" spans="1:65" s="13" customFormat="1" ht="11.25">
      <c r="B402" s="195"/>
      <c r="C402" s="196"/>
      <c r="D402" s="190" t="s">
        <v>131</v>
      </c>
      <c r="E402" s="197" t="s">
        <v>21</v>
      </c>
      <c r="F402" s="198" t="s">
        <v>333</v>
      </c>
      <c r="G402" s="196"/>
      <c r="H402" s="199">
        <v>1</v>
      </c>
      <c r="I402" s="200"/>
      <c r="J402" s="196"/>
      <c r="K402" s="196"/>
      <c r="L402" s="201"/>
      <c r="M402" s="202"/>
      <c r="N402" s="203"/>
      <c r="O402" s="203"/>
      <c r="P402" s="203"/>
      <c r="Q402" s="203"/>
      <c r="R402" s="203"/>
      <c r="S402" s="203"/>
      <c r="T402" s="204"/>
      <c r="AT402" s="205" t="s">
        <v>131</v>
      </c>
      <c r="AU402" s="205" t="s">
        <v>84</v>
      </c>
      <c r="AV402" s="13" t="s">
        <v>84</v>
      </c>
      <c r="AW402" s="13" t="s">
        <v>36</v>
      </c>
      <c r="AX402" s="13" t="s">
        <v>74</v>
      </c>
      <c r="AY402" s="205" t="s">
        <v>121</v>
      </c>
    </row>
    <row r="403" spans="1:65" s="14" customFormat="1" ht="11.25">
      <c r="B403" s="206"/>
      <c r="C403" s="207"/>
      <c r="D403" s="190" t="s">
        <v>131</v>
      </c>
      <c r="E403" s="208" t="s">
        <v>21</v>
      </c>
      <c r="F403" s="209" t="s">
        <v>133</v>
      </c>
      <c r="G403" s="207"/>
      <c r="H403" s="210">
        <v>19</v>
      </c>
      <c r="I403" s="211"/>
      <c r="J403" s="207"/>
      <c r="K403" s="207"/>
      <c r="L403" s="212"/>
      <c r="M403" s="213"/>
      <c r="N403" s="214"/>
      <c r="O403" s="214"/>
      <c r="P403" s="214"/>
      <c r="Q403" s="214"/>
      <c r="R403" s="214"/>
      <c r="S403" s="214"/>
      <c r="T403" s="215"/>
      <c r="AT403" s="216" t="s">
        <v>131</v>
      </c>
      <c r="AU403" s="216" t="s">
        <v>84</v>
      </c>
      <c r="AV403" s="14" t="s">
        <v>128</v>
      </c>
      <c r="AW403" s="14" t="s">
        <v>36</v>
      </c>
      <c r="AX403" s="14" t="s">
        <v>79</v>
      </c>
      <c r="AY403" s="216" t="s">
        <v>121</v>
      </c>
    </row>
    <row r="404" spans="1:65" s="12" customFormat="1" ht="22.9" customHeight="1">
      <c r="B404" s="161"/>
      <c r="C404" s="162"/>
      <c r="D404" s="163" t="s">
        <v>73</v>
      </c>
      <c r="E404" s="175" t="s">
        <v>224</v>
      </c>
      <c r="F404" s="175" t="s">
        <v>403</v>
      </c>
      <c r="G404" s="162"/>
      <c r="H404" s="162"/>
      <c r="I404" s="165"/>
      <c r="J404" s="176">
        <f>BK404</f>
        <v>0</v>
      </c>
      <c r="K404" s="162"/>
      <c r="L404" s="167"/>
      <c r="M404" s="168"/>
      <c r="N404" s="169"/>
      <c r="O404" s="169"/>
      <c r="P404" s="170">
        <f>SUM(P405:P709)</f>
        <v>0</v>
      </c>
      <c r="Q404" s="169"/>
      <c r="R404" s="170">
        <f>SUM(R405:R709)</f>
        <v>4.3832189999999993E-2</v>
      </c>
      <c r="S404" s="169"/>
      <c r="T404" s="171">
        <f>SUM(T405:T709)</f>
        <v>12.893136999999999</v>
      </c>
      <c r="AR404" s="172" t="s">
        <v>79</v>
      </c>
      <c r="AT404" s="173" t="s">
        <v>73</v>
      </c>
      <c r="AU404" s="173" t="s">
        <v>79</v>
      </c>
      <c r="AY404" s="172" t="s">
        <v>121</v>
      </c>
      <c r="BK404" s="174">
        <f>SUM(BK405:BK709)</f>
        <v>0</v>
      </c>
    </row>
    <row r="405" spans="1:65" s="2" customFormat="1" ht="33" customHeight="1">
      <c r="A405" s="37"/>
      <c r="B405" s="38"/>
      <c r="C405" s="177" t="s">
        <v>404</v>
      </c>
      <c r="D405" s="177" t="s">
        <v>124</v>
      </c>
      <c r="E405" s="178" t="s">
        <v>405</v>
      </c>
      <c r="F405" s="179" t="s">
        <v>406</v>
      </c>
      <c r="G405" s="180" t="s">
        <v>189</v>
      </c>
      <c r="H405" s="181">
        <v>452.315</v>
      </c>
      <c r="I405" s="182"/>
      <c r="J405" s="183">
        <f>ROUND(I405*H405,2)</f>
        <v>0</v>
      </c>
      <c r="K405" s="179" t="s">
        <v>141</v>
      </c>
      <c r="L405" s="42"/>
      <c r="M405" s="184" t="s">
        <v>21</v>
      </c>
      <c r="N405" s="185" t="s">
        <v>45</v>
      </c>
      <c r="O405" s="67"/>
      <c r="P405" s="186">
        <f>O405*H405</f>
        <v>0</v>
      </c>
      <c r="Q405" s="186">
        <v>0</v>
      </c>
      <c r="R405" s="186">
        <f>Q405*H405</f>
        <v>0</v>
      </c>
      <c r="S405" s="186">
        <v>0</v>
      </c>
      <c r="T405" s="187">
        <f>S405*H405</f>
        <v>0</v>
      </c>
      <c r="U405" s="37"/>
      <c r="V405" s="37"/>
      <c r="W405" s="37"/>
      <c r="X405" s="37"/>
      <c r="Y405" s="37"/>
      <c r="Z405" s="37"/>
      <c r="AA405" s="37"/>
      <c r="AB405" s="37"/>
      <c r="AC405" s="37"/>
      <c r="AD405" s="37"/>
      <c r="AE405" s="37"/>
      <c r="AR405" s="188" t="s">
        <v>128</v>
      </c>
      <c r="AT405" s="188" t="s">
        <v>124</v>
      </c>
      <c r="AU405" s="188" t="s">
        <v>84</v>
      </c>
      <c r="AY405" s="19" t="s">
        <v>121</v>
      </c>
      <c r="BE405" s="189">
        <f>IF(N405="základní",J405,0)</f>
        <v>0</v>
      </c>
      <c r="BF405" s="189">
        <f>IF(N405="snížená",J405,0)</f>
        <v>0</v>
      </c>
      <c r="BG405" s="189">
        <f>IF(N405="zákl. přenesená",J405,0)</f>
        <v>0</v>
      </c>
      <c r="BH405" s="189">
        <f>IF(N405="sníž. přenesená",J405,0)</f>
        <v>0</v>
      </c>
      <c r="BI405" s="189">
        <f>IF(N405="nulová",J405,0)</f>
        <v>0</v>
      </c>
      <c r="BJ405" s="19" t="s">
        <v>79</v>
      </c>
      <c r="BK405" s="189">
        <f>ROUND(I405*H405,2)</f>
        <v>0</v>
      </c>
      <c r="BL405" s="19" t="s">
        <v>128</v>
      </c>
      <c r="BM405" s="188" t="s">
        <v>407</v>
      </c>
    </row>
    <row r="406" spans="1:65" s="2" customFormat="1" ht="29.25">
      <c r="A406" s="37"/>
      <c r="B406" s="38"/>
      <c r="C406" s="39"/>
      <c r="D406" s="190" t="s">
        <v>130</v>
      </c>
      <c r="E406" s="39"/>
      <c r="F406" s="191" t="s">
        <v>408</v>
      </c>
      <c r="G406" s="39"/>
      <c r="H406" s="39"/>
      <c r="I406" s="192"/>
      <c r="J406" s="39"/>
      <c r="K406" s="39"/>
      <c r="L406" s="42"/>
      <c r="M406" s="193"/>
      <c r="N406" s="194"/>
      <c r="O406" s="67"/>
      <c r="P406" s="67"/>
      <c r="Q406" s="67"/>
      <c r="R406" s="67"/>
      <c r="S406" s="67"/>
      <c r="T406" s="68"/>
      <c r="U406" s="37"/>
      <c r="V406" s="37"/>
      <c r="W406" s="37"/>
      <c r="X406" s="37"/>
      <c r="Y406" s="37"/>
      <c r="Z406" s="37"/>
      <c r="AA406" s="37"/>
      <c r="AB406" s="37"/>
      <c r="AC406" s="37"/>
      <c r="AD406" s="37"/>
      <c r="AE406" s="37"/>
      <c r="AT406" s="19" t="s">
        <v>130</v>
      </c>
      <c r="AU406" s="19" t="s">
        <v>84</v>
      </c>
    </row>
    <row r="407" spans="1:65" s="2" customFormat="1" ht="11.25">
      <c r="A407" s="37"/>
      <c r="B407" s="38"/>
      <c r="C407" s="39"/>
      <c r="D407" s="217" t="s">
        <v>144</v>
      </c>
      <c r="E407" s="39"/>
      <c r="F407" s="218" t="s">
        <v>409</v>
      </c>
      <c r="G407" s="39"/>
      <c r="H407" s="39"/>
      <c r="I407" s="192"/>
      <c r="J407" s="39"/>
      <c r="K407" s="39"/>
      <c r="L407" s="42"/>
      <c r="M407" s="193"/>
      <c r="N407" s="194"/>
      <c r="O407" s="67"/>
      <c r="P407" s="67"/>
      <c r="Q407" s="67"/>
      <c r="R407" s="67"/>
      <c r="S407" s="67"/>
      <c r="T407" s="68"/>
      <c r="U407" s="37"/>
      <c r="V407" s="37"/>
      <c r="W407" s="37"/>
      <c r="X407" s="37"/>
      <c r="Y407" s="37"/>
      <c r="Z407" s="37"/>
      <c r="AA407" s="37"/>
      <c r="AB407" s="37"/>
      <c r="AC407" s="37"/>
      <c r="AD407" s="37"/>
      <c r="AE407" s="37"/>
      <c r="AT407" s="19" t="s">
        <v>144</v>
      </c>
      <c r="AU407" s="19" t="s">
        <v>84</v>
      </c>
    </row>
    <row r="408" spans="1:65" s="16" customFormat="1" ht="11.25">
      <c r="B408" s="240"/>
      <c r="C408" s="241"/>
      <c r="D408" s="190" t="s">
        <v>131</v>
      </c>
      <c r="E408" s="242" t="s">
        <v>21</v>
      </c>
      <c r="F408" s="243" t="s">
        <v>410</v>
      </c>
      <c r="G408" s="241"/>
      <c r="H408" s="242" t="s">
        <v>21</v>
      </c>
      <c r="I408" s="244"/>
      <c r="J408" s="241"/>
      <c r="K408" s="241"/>
      <c r="L408" s="245"/>
      <c r="M408" s="246"/>
      <c r="N408" s="247"/>
      <c r="O408" s="247"/>
      <c r="P408" s="247"/>
      <c r="Q408" s="247"/>
      <c r="R408" s="247"/>
      <c r="S408" s="247"/>
      <c r="T408" s="248"/>
      <c r="AT408" s="249" t="s">
        <v>131</v>
      </c>
      <c r="AU408" s="249" t="s">
        <v>84</v>
      </c>
      <c r="AV408" s="16" t="s">
        <v>79</v>
      </c>
      <c r="AW408" s="16" t="s">
        <v>36</v>
      </c>
      <c r="AX408" s="16" t="s">
        <v>74</v>
      </c>
      <c r="AY408" s="249" t="s">
        <v>121</v>
      </c>
    </row>
    <row r="409" spans="1:65" s="13" customFormat="1" ht="22.5">
      <c r="B409" s="195"/>
      <c r="C409" s="196"/>
      <c r="D409" s="190" t="s">
        <v>131</v>
      </c>
      <c r="E409" s="197" t="s">
        <v>21</v>
      </c>
      <c r="F409" s="198" t="s">
        <v>411</v>
      </c>
      <c r="G409" s="196"/>
      <c r="H409" s="199">
        <v>107.44199999999999</v>
      </c>
      <c r="I409" s="200"/>
      <c r="J409" s="196"/>
      <c r="K409" s="196"/>
      <c r="L409" s="201"/>
      <c r="M409" s="202"/>
      <c r="N409" s="203"/>
      <c r="O409" s="203"/>
      <c r="P409" s="203"/>
      <c r="Q409" s="203"/>
      <c r="R409" s="203"/>
      <c r="S409" s="203"/>
      <c r="T409" s="204"/>
      <c r="AT409" s="205" t="s">
        <v>131</v>
      </c>
      <c r="AU409" s="205" t="s">
        <v>84</v>
      </c>
      <c r="AV409" s="13" t="s">
        <v>84</v>
      </c>
      <c r="AW409" s="13" t="s">
        <v>36</v>
      </c>
      <c r="AX409" s="13" t="s">
        <v>74</v>
      </c>
      <c r="AY409" s="205" t="s">
        <v>121</v>
      </c>
    </row>
    <row r="410" spans="1:65" s="13" customFormat="1" ht="11.25">
      <c r="B410" s="195"/>
      <c r="C410" s="196"/>
      <c r="D410" s="190" t="s">
        <v>131</v>
      </c>
      <c r="E410" s="197" t="s">
        <v>21</v>
      </c>
      <c r="F410" s="198" t="s">
        <v>367</v>
      </c>
      <c r="G410" s="196"/>
      <c r="H410" s="199">
        <v>44.430999999999997</v>
      </c>
      <c r="I410" s="200"/>
      <c r="J410" s="196"/>
      <c r="K410" s="196"/>
      <c r="L410" s="201"/>
      <c r="M410" s="202"/>
      <c r="N410" s="203"/>
      <c r="O410" s="203"/>
      <c r="P410" s="203"/>
      <c r="Q410" s="203"/>
      <c r="R410" s="203"/>
      <c r="S410" s="203"/>
      <c r="T410" s="204"/>
      <c r="AT410" s="205" t="s">
        <v>131</v>
      </c>
      <c r="AU410" s="205" t="s">
        <v>84</v>
      </c>
      <c r="AV410" s="13" t="s">
        <v>84</v>
      </c>
      <c r="AW410" s="13" t="s">
        <v>36</v>
      </c>
      <c r="AX410" s="13" t="s">
        <v>74</v>
      </c>
      <c r="AY410" s="205" t="s">
        <v>121</v>
      </c>
    </row>
    <row r="411" spans="1:65" s="13" customFormat="1" ht="11.25">
      <c r="B411" s="195"/>
      <c r="C411" s="196"/>
      <c r="D411" s="190" t="s">
        <v>131</v>
      </c>
      <c r="E411" s="197" t="s">
        <v>21</v>
      </c>
      <c r="F411" s="198" t="s">
        <v>369</v>
      </c>
      <c r="G411" s="196"/>
      <c r="H411" s="199">
        <v>25.5</v>
      </c>
      <c r="I411" s="200"/>
      <c r="J411" s="196"/>
      <c r="K411" s="196"/>
      <c r="L411" s="201"/>
      <c r="M411" s="202"/>
      <c r="N411" s="203"/>
      <c r="O411" s="203"/>
      <c r="P411" s="203"/>
      <c r="Q411" s="203"/>
      <c r="R411" s="203"/>
      <c r="S411" s="203"/>
      <c r="T411" s="204"/>
      <c r="AT411" s="205" t="s">
        <v>131</v>
      </c>
      <c r="AU411" s="205" t="s">
        <v>84</v>
      </c>
      <c r="AV411" s="13" t="s">
        <v>84</v>
      </c>
      <c r="AW411" s="13" t="s">
        <v>36</v>
      </c>
      <c r="AX411" s="13" t="s">
        <v>74</v>
      </c>
      <c r="AY411" s="205" t="s">
        <v>121</v>
      </c>
    </row>
    <row r="412" spans="1:65" s="13" customFormat="1" ht="22.5">
      <c r="B412" s="195"/>
      <c r="C412" s="196"/>
      <c r="D412" s="190" t="s">
        <v>131</v>
      </c>
      <c r="E412" s="197" t="s">
        <v>21</v>
      </c>
      <c r="F412" s="198" t="s">
        <v>371</v>
      </c>
      <c r="G412" s="196"/>
      <c r="H412" s="199">
        <v>189.95</v>
      </c>
      <c r="I412" s="200"/>
      <c r="J412" s="196"/>
      <c r="K412" s="196"/>
      <c r="L412" s="201"/>
      <c r="M412" s="202"/>
      <c r="N412" s="203"/>
      <c r="O412" s="203"/>
      <c r="P412" s="203"/>
      <c r="Q412" s="203"/>
      <c r="R412" s="203"/>
      <c r="S412" s="203"/>
      <c r="T412" s="204"/>
      <c r="AT412" s="205" t="s">
        <v>131</v>
      </c>
      <c r="AU412" s="205" t="s">
        <v>84</v>
      </c>
      <c r="AV412" s="13" t="s">
        <v>84</v>
      </c>
      <c r="AW412" s="13" t="s">
        <v>36</v>
      </c>
      <c r="AX412" s="13" t="s">
        <v>74</v>
      </c>
      <c r="AY412" s="205" t="s">
        <v>121</v>
      </c>
    </row>
    <row r="413" spans="1:65" s="13" customFormat="1" ht="11.25">
      <c r="B413" s="195"/>
      <c r="C413" s="196"/>
      <c r="D413" s="190" t="s">
        <v>131</v>
      </c>
      <c r="E413" s="197" t="s">
        <v>21</v>
      </c>
      <c r="F413" s="198" t="s">
        <v>373</v>
      </c>
      <c r="G413" s="196"/>
      <c r="H413" s="199">
        <v>42.531999999999996</v>
      </c>
      <c r="I413" s="200"/>
      <c r="J413" s="196"/>
      <c r="K413" s="196"/>
      <c r="L413" s="201"/>
      <c r="M413" s="202"/>
      <c r="N413" s="203"/>
      <c r="O413" s="203"/>
      <c r="P413" s="203"/>
      <c r="Q413" s="203"/>
      <c r="R413" s="203"/>
      <c r="S413" s="203"/>
      <c r="T413" s="204"/>
      <c r="AT413" s="205" t="s">
        <v>131</v>
      </c>
      <c r="AU413" s="205" t="s">
        <v>84</v>
      </c>
      <c r="AV413" s="13" t="s">
        <v>84</v>
      </c>
      <c r="AW413" s="13" t="s">
        <v>36</v>
      </c>
      <c r="AX413" s="13" t="s">
        <v>74</v>
      </c>
      <c r="AY413" s="205" t="s">
        <v>121</v>
      </c>
    </row>
    <row r="414" spans="1:65" s="13" customFormat="1" ht="11.25">
      <c r="B414" s="195"/>
      <c r="C414" s="196"/>
      <c r="D414" s="190" t="s">
        <v>131</v>
      </c>
      <c r="E414" s="197" t="s">
        <v>21</v>
      </c>
      <c r="F414" s="198" t="s">
        <v>374</v>
      </c>
      <c r="G414" s="196"/>
      <c r="H414" s="199">
        <v>25.5</v>
      </c>
      <c r="I414" s="200"/>
      <c r="J414" s="196"/>
      <c r="K414" s="196"/>
      <c r="L414" s="201"/>
      <c r="M414" s="202"/>
      <c r="N414" s="203"/>
      <c r="O414" s="203"/>
      <c r="P414" s="203"/>
      <c r="Q414" s="203"/>
      <c r="R414" s="203"/>
      <c r="S414" s="203"/>
      <c r="T414" s="204"/>
      <c r="AT414" s="205" t="s">
        <v>131</v>
      </c>
      <c r="AU414" s="205" t="s">
        <v>84</v>
      </c>
      <c r="AV414" s="13" t="s">
        <v>84</v>
      </c>
      <c r="AW414" s="13" t="s">
        <v>36</v>
      </c>
      <c r="AX414" s="13" t="s">
        <v>74</v>
      </c>
      <c r="AY414" s="205" t="s">
        <v>121</v>
      </c>
    </row>
    <row r="415" spans="1:65" s="13" customFormat="1" ht="11.25">
      <c r="B415" s="195"/>
      <c r="C415" s="196"/>
      <c r="D415" s="190" t="s">
        <v>131</v>
      </c>
      <c r="E415" s="197" t="s">
        <v>21</v>
      </c>
      <c r="F415" s="198" t="s">
        <v>412</v>
      </c>
      <c r="G415" s="196"/>
      <c r="H415" s="199">
        <v>16.96</v>
      </c>
      <c r="I415" s="200"/>
      <c r="J415" s="196"/>
      <c r="K415" s="196"/>
      <c r="L415" s="201"/>
      <c r="M415" s="202"/>
      <c r="N415" s="203"/>
      <c r="O415" s="203"/>
      <c r="P415" s="203"/>
      <c r="Q415" s="203"/>
      <c r="R415" s="203"/>
      <c r="S415" s="203"/>
      <c r="T415" s="204"/>
      <c r="AT415" s="205" t="s">
        <v>131</v>
      </c>
      <c r="AU415" s="205" t="s">
        <v>84</v>
      </c>
      <c r="AV415" s="13" t="s">
        <v>84</v>
      </c>
      <c r="AW415" s="13" t="s">
        <v>36</v>
      </c>
      <c r="AX415" s="13" t="s">
        <v>74</v>
      </c>
      <c r="AY415" s="205" t="s">
        <v>121</v>
      </c>
    </row>
    <row r="416" spans="1:65" s="14" customFormat="1" ht="11.25">
      <c r="B416" s="206"/>
      <c r="C416" s="207"/>
      <c r="D416" s="190" t="s">
        <v>131</v>
      </c>
      <c r="E416" s="208" t="s">
        <v>21</v>
      </c>
      <c r="F416" s="209" t="s">
        <v>133</v>
      </c>
      <c r="G416" s="207"/>
      <c r="H416" s="210">
        <v>452.31499999999994</v>
      </c>
      <c r="I416" s="211"/>
      <c r="J416" s="207"/>
      <c r="K416" s="207"/>
      <c r="L416" s="212"/>
      <c r="M416" s="213"/>
      <c r="N416" s="214"/>
      <c r="O416" s="214"/>
      <c r="P416" s="214"/>
      <c r="Q416" s="214"/>
      <c r="R416" s="214"/>
      <c r="S416" s="214"/>
      <c r="T416" s="215"/>
      <c r="AT416" s="216" t="s">
        <v>131</v>
      </c>
      <c r="AU416" s="216" t="s">
        <v>84</v>
      </c>
      <c r="AV416" s="14" t="s">
        <v>128</v>
      </c>
      <c r="AW416" s="14" t="s">
        <v>36</v>
      </c>
      <c r="AX416" s="14" t="s">
        <v>79</v>
      </c>
      <c r="AY416" s="216" t="s">
        <v>121</v>
      </c>
    </row>
    <row r="417" spans="1:65" s="2" customFormat="1" ht="33" customHeight="1">
      <c r="A417" s="37"/>
      <c r="B417" s="38"/>
      <c r="C417" s="177" t="s">
        <v>7</v>
      </c>
      <c r="D417" s="177" t="s">
        <v>124</v>
      </c>
      <c r="E417" s="178" t="s">
        <v>413</v>
      </c>
      <c r="F417" s="179" t="s">
        <v>414</v>
      </c>
      <c r="G417" s="180" t="s">
        <v>189</v>
      </c>
      <c r="H417" s="181">
        <v>27138.9</v>
      </c>
      <c r="I417" s="182"/>
      <c r="J417" s="183">
        <f>ROUND(I417*H417,2)</f>
        <v>0</v>
      </c>
      <c r="K417" s="179" t="s">
        <v>141</v>
      </c>
      <c r="L417" s="42"/>
      <c r="M417" s="184" t="s">
        <v>21</v>
      </c>
      <c r="N417" s="185" t="s">
        <v>45</v>
      </c>
      <c r="O417" s="67"/>
      <c r="P417" s="186">
        <f>O417*H417</f>
        <v>0</v>
      </c>
      <c r="Q417" s="186">
        <v>0</v>
      </c>
      <c r="R417" s="186">
        <f>Q417*H417</f>
        <v>0</v>
      </c>
      <c r="S417" s="186">
        <v>0</v>
      </c>
      <c r="T417" s="187">
        <f>S417*H417</f>
        <v>0</v>
      </c>
      <c r="U417" s="37"/>
      <c r="V417" s="37"/>
      <c r="W417" s="37"/>
      <c r="X417" s="37"/>
      <c r="Y417" s="37"/>
      <c r="Z417" s="37"/>
      <c r="AA417" s="37"/>
      <c r="AB417" s="37"/>
      <c r="AC417" s="37"/>
      <c r="AD417" s="37"/>
      <c r="AE417" s="37"/>
      <c r="AR417" s="188" t="s">
        <v>128</v>
      </c>
      <c r="AT417" s="188" t="s">
        <v>124</v>
      </c>
      <c r="AU417" s="188" t="s">
        <v>84</v>
      </c>
      <c r="AY417" s="19" t="s">
        <v>121</v>
      </c>
      <c r="BE417" s="189">
        <f>IF(N417="základní",J417,0)</f>
        <v>0</v>
      </c>
      <c r="BF417" s="189">
        <f>IF(N417="snížená",J417,0)</f>
        <v>0</v>
      </c>
      <c r="BG417" s="189">
        <f>IF(N417="zákl. přenesená",J417,0)</f>
        <v>0</v>
      </c>
      <c r="BH417" s="189">
        <f>IF(N417="sníž. přenesená",J417,0)</f>
        <v>0</v>
      </c>
      <c r="BI417" s="189">
        <f>IF(N417="nulová",J417,0)</f>
        <v>0</v>
      </c>
      <c r="BJ417" s="19" t="s">
        <v>79</v>
      </c>
      <c r="BK417" s="189">
        <f>ROUND(I417*H417,2)</f>
        <v>0</v>
      </c>
      <c r="BL417" s="19" t="s">
        <v>128</v>
      </c>
      <c r="BM417" s="188" t="s">
        <v>415</v>
      </c>
    </row>
    <row r="418" spans="1:65" s="2" customFormat="1" ht="29.25">
      <c r="A418" s="37"/>
      <c r="B418" s="38"/>
      <c r="C418" s="39"/>
      <c r="D418" s="190" t="s">
        <v>130</v>
      </c>
      <c r="E418" s="39"/>
      <c r="F418" s="191" t="s">
        <v>416</v>
      </c>
      <c r="G418" s="39"/>
      <c r="H418" s="39"/>
      <c r="I418" s="192"/>
      <c r="J418" s="39"/>
      <c r="K418" s="39"/>
      <c r="L418" s="42"/>
      <c r="M418" s="193"/>
      <c r="N418" s="194"/>
      <c r="O418" s="67"/>
      <c r="P418" s="67"/>
      <c r="Q418" s="67"/>
      <c r="R418" s="67"/>
      <c r="S418" s="67"/>
      <c r="T418" s="68"/>
      <c r="U418" s="37"/>
      <c r="V418" s="37"/>
      <c r="W418" s="37"/>
      <c r="X418" s="37"/>
      <c r="Y418" s="37"/>
      <c r="Z418" s="37"/>
      <c r="AA418" s="37"/>
      <c r="AB418" s="37"/>
      <c r="AC418" s="37"/>
      <c r="AD418" s="37"/>
      <c r="AE418" s="37"/>
      <c r="AT418" s="19" t="s">
        <v>130</v>
      </c>
      <c r="AU418" s="19" t="s">
        <v>84</v>
      </c>
    </row>
    <row r="419" spans="1:65" s="2" customFormat="1" ht="11.25">
      <c r="A419" s="37"/>
      <c r="B419" s="38"/>
      <c r="C419" s="39"/>
      <c r="D419" s="217" t="s">
        <v>144</v>
      </c>
      <c r="E419" s="39"/>
      <c r="F419" s="218" t="s">
        <v>417</v>
      </c>
      <c r="G419" s="39"/>
      <c r="H419" s="39"/>
      <c r="I419" s="192"/>
      <c r="J419" s="39"/>
      <c r="K419" s="39"/>
      <c r="L419" s="42"/>
      <c r="M419" s="193"/>
      <c r="N419" s="194"/>
      <c r="O419" s="67"/>
      <c r="P419" s="67"/>
      <c r="Q419" s="67"/>
      <c r="R419" s="67"/>
      <c r="S419" s="67"/>
      <c r="T419" s="68"/>
      <c r="U419" s="37"/>
      <c r="V419" s="37"/>
      <c r="W419" s="37"/>
      <c r="X419" s="37"/>
      <c r="Y419" s="37"/>
      <c r="Z419" s="37"/>
      <c r="AA419" s="37"/>
      <c r="AB419" s="37"/>
      <c r="AC419" s="37"/>
      <c r="AD419" s="37"/>
      <c r="AE419" s="37"/>
      <c r="AT419" s="19" t="s">
        <v>144</v>
      </c>
      <c r="AU419" s="19" t="s">
        <v>84</v>
      </c>
    </row>
    <row r="420" spans="1:65" s="13" customFormat="1" ht="11.25">
      <c r="B420" s="195"/>
      <c r="C420" s="196"/>
      <c r="D420" s="190" t="s">
        <v>131</v>
      </c>
      <c r="E420" s="196"/>
      <c r="F420" s="198" t="s">
        <v>418</v>
      </c>
      <c r="G420" s="196"/>
      <c r="H420" s="199">
        <v>27138.9</v>
      </c>
      <c r="I420" s="200"/>
      <c r="J420" s="196"/>
      <c r="K420" s="196"/>
      <c r="L420" s="201"/>
      <c r="M420" s="202"/>
      <c r="N420" s="203"/>
      <c r="O420" s="203"/>
      <c r="P420" s="203"/>
      <c r="Q420" s="203"/>
      <c r="R420" s="203"/>
      <c r="S420" s="203"/>
      <c r="T420" s="204"/>
      <c r="AT420" s="205" t="s">
        <v>131</v>
      </c>
      <c r="AU420" s="205" t="s">
        <v>84</v>
      </c>
      <c r="AV420" s="13" t="s">
        <v>84</v>
      </c>
      <c r="AW420" s="13" t="s">
        <v>4</v>
      </c>
      <c r="AX420" s="13" t="s">
        <v>79</v>
      </c>
      <c r="AY420" s="205" t="s">
        <v>121</v>
      </c>
    </row>
    <row r="421" spans="1:65" s="2" customFormat="1" ht="33" customHeight="1">
      <c r="A421" s="37"/>
      <c r="B421" s="38"/>
      <c r="C421" s="177" t="s">
        <v>419</v>
      </c>
      <c r="D421" s="177" t="s">
        <v>124</v>
      </c>
      <c r="E421" s="178" t="s">
        <v>420</v>
      </c>
      <c r="F421" s="179" t="s">
        <v>421</v>
      </c>
      <c r="G421" s="180" t="s">
        <v>189</v>
      </c>
      <c r="H421" s="181">
        <v>452.315</v>
      </c>
      <c r="I421" s="182"/>
      <c r="J421" s="183">
        <f>ROUND(I421*H421,2)</f>
        <v>0</v>
      </c>
      <c r="K421" s="179" t="s">
        <v>141</v>
      </c>
      <c r="L421" s="42"/>
      <c r="M421" s="184" t="s">
        <v>21</v>
      </c>
      <c r="N421" s="185" t="s">
        <v>45</v>
      </c>
      <c r="O421" s="67"/>
      <c r="P421" s="186">
        <f>O421*H421</f>
        <v>0</v>
      </c>
      <c r="Q421" s="186">
        <v>0</v>
      </c>
      <c r="R421" s="186">
        <f>Q421*H421</f>
        <v>0</v>
      </c>
      <c r="S421" s="186">
        <v>0</v>
      </c>
      <c r="T421" s="187">
        <f>S421*H421</f>
        <v>0</v>
      </c>
      <c r="U421" s="37"/>
      <c r="V421" s="37"/>
      <c r="W421" s="37"/>
      <c r="X421" s="37"/>
      <c r="Y421" s="37"/>
      <c r="Z421" s="37"/>
      <c r="AA421" s="37"/>
      <c r="AB421" s="37"/>
      <c r="AC421" s="37"/>
      <c r="AD421" s="37"/>
      <c r="AE421" s="37"/>
      <c r="AR421" s="188" t="s">
        <v>128</v>
      </c>
      <c r="AT421" s="188" t="s">
        <v>124</v>
      </c>
      <c r="AU421" s="188" t="s">
        <v>84</v>
      </c>
      <c r="AY421" s="19" t="s">
        <v>121</v>
      </c>
      <c r="BE421" s="189">
        <f>IF(N421="základní",J421,0)</f>
        <v>0</v>
      </c>
      <c r="BF421" s="189">
        <f>IF(N421="snížená",J421,0)</f>
        <v>0</v>
      </c>
      <c r="BG421" s="189">
        <f>IF(N421="zákl. přenesená",J421,0)</f>
        <v>0</v>
      </c>
      <c r="BH421" s="189">
        <f>IF(N421="sníž. přenesená",J421,0)</f>
        <v>0</v>
      </c>
      <c r="BI421" s="189">
        <f>IF(N421="nulová",J421,0)</f>
        <v>0</v>
      </c>
      <c r="BJ421" s="19" t="s">
        <v>79</v>
      </c>
      <c r="BK421" s="189">
        <f>ROUND(I421*H421,2)</f>
        <v>0</v>
      </c>
      <c r="BL421" s="19" t="s">
        <v>128</v>
      </c>
      <c r="BM421" s="188" t="s">
        <v>422</v>
      </c>
    </row>
    <row r="422" spans="1:65" s="2" customFormat="1" ht="29.25">
      <c r="A422" s="37"/>
      <c r="B422" s="38"/>
      <c r="C422" s="39"/>
      <c r="D422" s="190" t="s">
        <v>130</v>
      </c>
      <c r="E422" s="39"/>
      <c r="F422" s="191" t="s">
        <v>423</v>
      </c>
      <c r="G422" s="39"/>
      <c r="H422" s="39"/>
      <c r="I422" s="192"/>
      <c r="J422" s="39"/>
      <c r="K422" s="39"/>
      <c r="L422" s="42"/>
      <c r="M422" s="193"/>
      <c r="N422" s="194"/>
      <c r="O422" s="67"/>
      <c r="P422" s="67"/>
      <c r="Q422" s="67"/>
      <c r="R422" s="67"/>
      <c r="S422" s="67"/>
      <c r="T422" s="68"/>
      <c r="U422" s="37"/>
      <c r="V422" s="37"/>
      <c r="W422" s="37"/>
      <c r="X422" s="37"/>
      <c r="Y422" s="37"/>
      <c r="Z422" s="37"/>
      <c r="AA422" s="37"/>
      <c r="AB422" s="37"/>
      <c r="AC422" s="37"/>
      <c r="AD422" s="37"/>
      <c r="AE422" s="37"/>
      <c r="AT422" s="19" t="s">
        <v>130</v>
      </c>
      <c r="AU422" s="19" t="s">
        <v>84</v>
      </c>
    </row>
    <row r="423" spans="1:65" s="2" customFormat="1" ht="11.25">
      <c r="A423" s="37"/>
      <c r="B423" s="38"/>
      <c r="C423" s="39"/>
      <c r="D423" s="217" t="s">
        <v>144</v>
      </c>
      <c r="E423" s="39"/>
      <c r="F423" s="218" t="s">
        <v>424</v>
      </c>
      <c r="G423" s="39"/>
      <c r="H423" s="39"/>
      <c r="I423" s="192"/>
      <c r="J423" s="39"/>
      <c r="K423" s="39"/>
      <c r="L423" s="42"/>
      <c r="M423" s="193"/>
      <c r="N423" s="194"/>
      <c r="O423" s="67"/>
      <c r="P423" s="67"/>
      <c r="Q423" s="67"/>
      <c r="R423" s="67"/>
      <c r="S423" s="67"/>
      <c r="T423" s="68"/>
      <c r="U423" s="37"/>
      <c r="V423" s="37"/>
      <c r="W423" s="37"/>
      <c r="X423" s="37"/>
      <c r="Y423" s="37"/>
      <c r="Z423" s="37"/>
      <c r="AA423" s="37"/>
      <c r="AB423" s="37"/>
      <c r="AC423" s="37"/>
      <c r="AD423" s="37"/>
      <c r="AE423" s="37"/>
      <c r="AT423" s="19" t="s">
        <v>144</v>
      </c>
      <c r="AU423" s="19" t="s">
        <v>84</v>
      </c>
    </row>
    <row r="424" spans="1:65" s="13" customFormat="1" ht="11.25">
      <c r="B424" s="195"/>
      <c r="C424" s="196"/>
      <c r="D424" s="190" t="s">
        <v>131</v>
      </c>
      <c r="E424" s="197" t="s">
        <v>21</v>
      </c>
      <c r="F424" s="198" t="s">
        <v>425</v>
      </c>
      <c r="G424" s="196"/>
      <c r="H424" s="199">
        <v>452.315</v>
      </c>
      <c r="I424" s="200"/>
      <c r="J424" s="196"/>
      <c r="K424" s="196"/>
      <c r="L424" s="201"/>
      <c r="M424" s="202"/>
      <c r="N424" s="203"/>
      <c r="O424" s="203"/>
      <c r="P424" s="203"/>
      <c r="Q424" s="203"/>
      <c r="R424" s="203"/>
      <c r="S424" s="203"/>
      <c r="T424" s="204"/>
      <c r="AT424" s="205" t="s">
        <v>131</v>
      </c>
      <c r="AU424" s="205" t="s">
        <v>84</v>
      </c>
      <c r="AV424" s="13" t="s">
        <v>84</v>
      </c>
      <c r="AW424" s="13" t="s">
        <v>36</v>
      </c>
      <c r="AX424" s="13" t="s">
        <v>79</v>
      </c>
      <c r="AY424" s="205" t="s">
        <v>121</v>
      </c>
    </row>
    <row r="425" spans="1:65" s="2" customFormat="1" ht="16.5" customHeight="1">
      <c r="A425" s="37"/>
      <c r="B425" s="38"/>
      <c r="C425" s="177" t="s">
        <v>426</v>
      </c>
      <c r="D425" s="177" t="s">
        <v>124</v>
      </c>
      <c r="E425" s="178" t="s">
        <v>427</v>
      </c>
      <c r="F425" s="179" t="s">
        <v>428</v>
      </c>
      <c r="G425" s="180" t="s">
        <v>189</v>
      </c>
      <c r="H425" s="181">
        <v>452.315</v>
      </c>
      <c r="I425" s="182"/>
      <c r="J425" s="183">
        <f>ROUND(I425*H425,2)</f>
        <v>0</v>
      </c>
      <c r="K425" s="179" t="s">
        <v>141</v>
      </c>
      <c r="L425" s="42"/>
      <c r="M425" s="184" t="s">
        <v>21</v>
      </c>
      <c r="N425" s="185" t="s">
        <v>45</v>
      </c>
      <c r="O425" s="67"/>
      <c r="P425" s="186">
        <f>O425*H425</f>
        <v>0</v>
      </c>
      <c r="Q425" s="186">
        <v>0</v>
      </c>
      <c r="R425" s="186">
        <f>Q425*H425</f>
        <v>0</v>
      </c>
      <c r="S425" s="186">
        <v>0</v>
      </c>
      <c r="T425" s="187">
        <f>S425*H425</f>
        <v>0</v>
      </c>
      <c r="U425" s="37"/>
      <c r="V425" s="37"/>
      <c r="W425" s="37"/>
      <c r="X425" s="37"/>
      <c r="Y425" s="37"/>
      <c r="Z425" s="37"/>
      <c r="AA425" s="37"/>
      <c r="AB425" s="37"/>
      <c r="AC425" s="37"/>
      <c r="AD425" s="37"/>
      <c r="AE425" s="37"/>
      <c r="AR425" s="188" t="s">
        <v>128</v>
      </c>
      <c r="AT425" s="188" t="s">
        <v>124</v>
      </c>
      <c r="AU425" s="188" t="s">
        <v>84</v>
      </c>
      <c r="AY425" s="19" t="s">
        <v>121</v>
      </c>
      <c r="BE425" s="189">
        <f>IF(N425="základní",J425,0)</f>
        <v>0</v>
      </c>
      <c r="BF425" s="189">
        <f>IF(N425="snížená",J425,0)</f>
        <v>0</v>
      </c>
      <c r="BG425" s="189">
        <f>IF(N425="zákl. přenesená",J425,0)</f>
        <v>0</v>
      </c>
      <c r="BH425" s="189">
        <f>IF(N425="sníž. přenesená",J425,0)</f>
        <v>0</v>
      </c>
      <c r="BI425" s="189">
        <f>IF(N425="nulová",J425,0)</f>
        <v>0</v>
      </c>
      <c r="BJ425" s="19" t="s">
        <v>79</v>
      </c>
      <c r="BK425" s="189">
        <f>ROUND(I425*H425,2)</f>
        <v>0</v>
      </c>
      <c r="BL425" s="19" t="s">
        <v>128</v>
      </c>
      <c r="BM425" s="188" t="s">
        <v>429</v>
      </c>
    </row>
    <row r="426" spans="1:65" s="2" customFormat="1" ht="19.5">
      <c r="A426" s="37"/>
      <c r="B426" s="38"/>
      <c r="C426" s="39"/>
      <c r="D426" s="190" t="s">
        <v>130</v>
      </c>
      <c r="E426" s="39"/>
      <c r="F426" s="191" t="s">
        <v>430</v>
      </c>
      <c r="G426" s="39"/>
      <c r="H426" s="39"/>
      <c r="I426" s="192"/>
      <c r="J426" s="39"/>
      <c r="K426" s="39"/>
      <c r="L426" s="42"/>
      <c r="M426" s="193"/>
      <c r="N426" s="194"/>
      <c r="O426" s="67"/>
      <c r="P426" s="67"/>
      <c r="Q426" s="67"/>
      <c r="R426" s="67"/>
      <c r="S426" s="67"/>
      <c r="T426" s="68"/>
      <c r="U426" s="37"/>
      <c r="V426" s="37"/>
      <c r="W426" s="37"/>
      <c r="X426" s="37"/>
      <c r="Y426" s="37"/>
      <c r="Z426" s="37"/>
      <c r="AA426" s="37"/>
      <c r="AB426" s="37"/>
      <c r="AC426" s="37"/>
      <c r="AD426" s="37"/>
      <c r="AE426" s="37"/>
      <c r="AT426" s="19" t="s">
        <v>130</v>
      </c>
      <c r="AU426" s="19" t="s">
        <v>84</v>
      </c>
    </row>
    <row r="427" spans="1:65" s="2" customFormat="1" ht="11.25">
      <c r="A427" s="37"/>
      <c r="B427" s="38"/>
      <c r="C427" s="39"/>
      <c r="D427" s="217" t="s">
        <v>144</v>
      </c>
      <c r="E427" s="39"/>
      <c r="F427" s="218" t="s">
        <v>431</v>
      </c>
      <c r="G427" s="39"/>
      <c r="H427" s="39"/>
      <c r="I427" s="192"/>
      <c r="J427" s="39"/>
      <c r="K427" s="39"/>
      <c r="L427" s="42"/>
      <c r="M427" s="193"/>
      <c r="N427" s="194"/>
      <c r="O427" s="67"/>
      <c r="P427" s="67"/>
      <c r="Q427" s="67"/>
      <c r="R427" s="67"/>
      <c r="S427" s="67"/>
      <c r="T427" s="68"/>
      <c r="U427" s="37"/>
      <c r="V427" s="37"/>
      <c r="W427" s="37"/>
      <c r="X427" s="37"/>
      <c r="Y427" s="37"/>
      <c r="Z427" s="37"/>
      <c r="AA427" s="37"/>
      <c r="AB427" s="37"/>
      <c r="AC427" s="37"/>
      <c r="AD427" s="37"/>
      <c r="AE427" s="37"/>
      <c r="AT427" s="19" t="s">
        <v>144</v>
      </c>
      <c r="AU427" s="19" t="s">
        <v>84</v>
      </c>
    </row>
    <row r="428" spans="1:65" s="13" customFormat="1" ht="11.25">
      <c r="B428" s="195"/>
      <c r="C428" s="196"/>
      <c r="D428" s="190" t="s">
        <v>131</v>
      </c>
      <c r="E428" s="197" t="s">
        <v>21</v>
      </c>
      <c r="F428" s="198" t="s">
        <v>432</v>
      </c>
      <c r="G428" s="196"/>
      <c r="H428" s="199">
        <v>452.315</v>
      </c>
      <c r="I428" s="200"/>
      <c r="J428" s="196"/>
      <c r="K428" s="196"/>
      <c r="L428" s="201"/>
      <c r="M428" s="202"/>
      <c r="N428" s="203"/>
      <c r="O428" s="203"/>
      <c r="P428" s="203"/>
      <c r="Q428" s="203"/>
      <c r="R428" s="203"/>
      <c r="S428" s="203"/>
      <c r="T428" s="204"/>
      <c r="AT428" s="205" t="s">
        <v>131</v>
      </c>
      <c r="AU428" s="205" t="s">
        <v>84</v>
      </c>
      <c r="AV428" s="13" t="s">
        <v>84</v>
      </c>
      <c r="AW428" s="13" t="s">
        <v>36</v>
      </c>
      <c r="AX428" s="13" t="s">
        <v>79</v>
      </c>
      <c r="AY428" s="205" t="s">
        <v>121</v>
      </c>
    </row>
    <row r="429" spans="1:65" s="2" customFormat="1" ht="21.75" customHeight="1">
      <c r="A429" s="37"/>
      <c r="B429" s="38"/>
      <c r="C429" s="177" t="s">
        <v>433</v>
      </c>
      <c r="D429" s="177" t="s">
        <v>124</v>
      </c>
      <c r="E429" s="178" t="s">
        <v>434</v>
      </c>
      <c r="F429" s="179" t="s">
        <v>435</v>
      </c>
      <c r="G429" s="180" t="s">
        <v>189</v>
      </c>
      <c r="H429" s="181">
        <v>27138.9</v>
      </c>
      <c r="I429" s="182"/>
      <c r="J429" s="183">
        <f>ROUND(I429*H429,2)</f>
        <v>0</v>
      </c>
      <c r="K429" s="179" t="s">
        <v>141</v>
      </c>
      <c r="L429" s="42"/>
      <c r="M429" s="184" t="s">
        <v>21</v>
      </c>
      <c r="N429" s="185" t="s">
        <v>45</v>
      </c>
      <c r="O429" s="67"/>
      <c r="P429" s="186">
        <f>O429*H429</f>
        <v>0</v>
      </c>
      <c r="Q429" s="186">
        <v>0</v>
      </c>
      <c r="R429" s="186">
        <f>Q429*H429</f>
        <v>0</v>
      </c>
      <c r="S429" s="186">
        <v>0</v>
      </c>
      <c r="T429" s="187">
        <f>S429*H429</f>
        <v>0</v>
      </c>
      <c r="U429" s="37"/>
      <c r="V429" s="37"/>
      <c r="W429" s="37"/>
      <c r="X429" s="37"/>
      <c r="Y429" s="37"/>
      <c r="Z429" s="37"/>
      <c r="AA429" s="37"/>
      <c r="AB429" s="37"/>
      <c r="AC429" s="37"/>
      <c r="AD429" s="37"/>
      <c r="AE429" s="37"/>
      <c r="AR429" s="188" t="s">
        <v>128</v>
      </c>
      <c r="AT429" s="188" t="s">
        <v>124</v>
      </c>
      <c r="AU429" s="188" t="s">
        <v>84</v>
      </c>
      <c r="AY429" s="19" t="s">
        <v>121</v>
      </c>
      <c r="BE429" s="189">
        <f>IF(N429="základní",J429,0)</f>
        <v>0</v>
      </c>
      <c r="BF429" s="189">
        <f>IF(N429="snížená",J429,0)</f>
        <v>0</v>
      </c>
      <c r="BG429" s="189">
        <f>IF(N429="zákl. přenesená",J429,0)</f>
        <v>0</v>
      </c>
      <c r="BH429" s="189">
        <f>IF(N429="sníž. přenesená",J429,0)</f>
        <v>0</v>
      </c>
      <c r="BI429" s="189">
        <f>IF(N429="nulová",J429,0)</f>
        <v>0</v>
      </c>
      <c r="BJ429" s="19" t="s">
        <v>79</v>
      </c>
      <c r="BK429" s="189">
        <f>ROUND(I429*H429,2)</f>
        <v>0</v>
      </c>
      <c r="BL429" s="19" t="s">
        <v>128</v>
      </c>
      <c r="BM429" s="188" t="s">
        <v>436</v>
      </c>
    </row>
    <row r="430" spans="1:65" s="2" customFormat="1" ht="19.5">
      <c r="A430" s="37"/>
      <c r="B430" s="38"/>
      <c r="C430" s="39"/>
      <c r="D430" s="190" t="s">
        <v>130</v>
      </c>
      <c r="E430" s="39"/>
      <c r="F430" s="191" t="s">
        <v>437</v>
      </c>
      <c r="G430" s="39"/>
      <c r="H430" s="39"/>
      <c r="I430" s="192"/>
      <c r="J430" s="39"/>
      <c r="K430" s="39"/>
      <c r="L430" s="42"/>
      <c r="M430" s="193"/>
      <c r="N430" s="194"/>
      <c r="O430" s="67"/>
      <c r="P430" s="67"/>
      <c r="Q430" s="67"/>
      <c r="R430" s="67"/>
      <c r="S430" s="67"/>
      <c r="T430" s="68"/>
      <c r="U430" s="37"/>
      <c r="V430" s="37"/>
      <c r="W430" s="37"/>
      <c r="X430" s="37"/>
      <c r="Y430" s="37"/>
      <c r="Z430" s="37"/>
      <c r="AA430" s="37"/>
      <c r="AB430" s="37"/>
      <c r="AC430" s="37"/>
      <c r="AD430" s="37"/>
      <c r="AE430" s="37"/>
      <c r="AT430" s="19" t="s">
        <v>130</v>
      </c>
      <c r="AU430" s="19" t="s">
        <v>84</v>
      </c>
    </row>
    <row r="431" spans="1:65" s="2" customFormat="1" ht="11.25">
      <c r="A431" s="37"/>
      <c r="B431" s="38"/>
      <c r="C431" s="39"/>
      <c r="D431" s="217" t="s">
        <v>144</v>
      </c>
      <c r="E431" s="39"/>
      <c r="F431" s="218" t="s">
        <v>438</v>
      </c>
      <c r="G431" s="39"/>
      <c r="H431" s="39"/>
      <c r="I431" s="192"/>
      <c r="J431" s="39"/>
      <c r="K431" s="39"/>
      <c r="L431" s="42"/>
      <c r="M431" s="193"/>
      <c r="N431" s="194"/>
      <c r="O431" s="67"/>
      <c r="P431" s="67"/>
      <c r="Q431" s="67"/>
      <c r="R431" s="67"/>
      <c r="S431" s="67"/>
      <c r="T431" s="68"/>
      <c r="U431" s="37"/>
      <c r="V431" s="37"/>
      <c r="W431" s="37"/>
      <c r="X431" s="37"/>
      <c r="Y431" s="37"/>
      <c r="Z431" s="37"/>
      <c r="AA431" s="37"/>
      <c r="AB431" s="37"/>
      <c r="AC431" s="37"/>
      <c r="AD431" s="37"/>
      <c r="AE431" s="37"/>
      <c r="AT431" s="19" t="s">
        <v>144</v>
      </c>
      <c r="AU431" s="19" t="s">
        <v>84</v>
      </c>
    </row>
    <row r="432" spans="1:65" s="13" customFormat="1" ht="11.25">
      <c r="B432" s="195"/>
      <c r="C432" s="196"/>
      <c r="D432" s="190" t="s">
        <v>131</v>
      </c>
      <c r="E432" s="196"/>
      <c r="F432" s="198" t="s">
        <v>418</v>
      </c>
      <c r="G432" s="196"/>
      <c r="H432" s="199">
        <v>27138.9</v>
      </c>
      <c r="I432" s="200"/>
      <c r="J432" s="196"/>
      <c r="K432" s="196"/>
      <c r="L432" s="201"/>
      <c r="M432" s="202"/>
      <c r="N432" s="203"/>
      <c r="O432" s="203"/>
      <c r="P432" s="203"/>
      <c r="Q432" s="203"/>
      <c r="R432" s="203"/>
      <c r="S432" s="203"/>
      <c r="T432" s="204"/>
      <c r="AT432" s="205" t="s">
        <v>131</v>
      </c>
      <c r="AU432" s="205" t="s">
        <v>84</v>
      </c>
      <c r="AV432" s="13" t="s">
        <v>84</v>
      </c>
      <c r="AW432" s="13" t="s">
        <v>4</v>
      </c>
      <c r="AX432" s="13" t="s">
        <v>79</v>
      </c>
      <c r="AY432" s="205" t="s">
        <v>121</v>
      </c>
    </row>
    <row r="433" spans="1:65" s="2" customFormat="1" ht="21.75" customHeight="1">
      <c r="A433" s="37"/>
      <c r="B433" s="38"/>
      <c r="C433" s="177" t="s">
        <v>439</v>
      </c>
      <c r="D433" s="177" t="s">
        <v>124</v>
      </c>
      <c r="E433" s="178" t="s">
        <v>440</v>
      </c>
      <c r="F433" s="179" t="s">
        <v>441</v>
      </c>
      <c r="G433" s="180" t="s">
        <v>189</v>
      </c>
      <c r="H433" s="181">
        <v>452.315</v>
      </c>
      <c r="I433" s="182"/>
      <c r="J433" s="183">
        <f>ROUND(I433*H433,2)</f>
        <v>0</v>
      </c>
      <c r="K433" s="179" t="s">
        <v>141</v>
      </c>
      <c r="L433" s="42"/>
      <c r="M433" s="184" t="s">
        <v>21</v>
      </c>
      <c r="N433" s="185" t="s">
        <v>45</v>
      </c>
      <c r="O433" s="67"/>
      <c r="P433" s="186">
        <f>O433*H433</f>
        <v>0</v>
      </c>
      <c r="Q433" s="186">
        <v>0</v>
      </c>
      <c r="R433" s="186">
        <f>Q433*H433</f>
        <v>0</v>
      </c>
      <c r="S433" s="186">
        <v>0</v>
      </c>
      <c r="T433" s="187">
        <f>S433*H433</f>
        <v>0</v>
      </c>
      <c r="U433" s="37"/>
      <c r="V433" s="37"/>
      <c r="W433" s="37"/>
      <c r="X433" s="37"/>
      <c r="Y433" s="37"/>
      <c r="Z433" s="37"/>
      <c r="AA433" s="37"/>
      <c r="AB433" s="37"/>
      <c r="AC433" s="37"/>
      <c r="AD433" s="37"/>
      <c r="AE433" s="37"/>
      <c r="AR433" s="188" t="s">
        <v>128</v>
      </c>
      <c r="AT433" s="188" t="s">
        <v>124</v>
      </c>
      <c r="AU433" s="188" t="s">
        <v>84</v>
      </c>
      <c r="AY433" s="19" t="s">
        <v>121</v>
      </c>
      <c r="BE433" s="189">
        <f>IF(N433="základní",J433,0)</f>
        <v>0</v>
      </c>
      <c r="BF433" s="189">
        <f>IF(N433="snížená",J433,0)</f>
        <v>0</v>
      </c>
      <c r="BG433" s="189">
        <f>IF(N433="zákl. přenesená",J433,0)</f>
        <v>0</v>
      </c>
      <c r="BH433" s="189">
        <f>IF(N433="sníž. přenesená",J433,0)</f>
        <v>0</v>
      </c>
      <c r="BI433" s="189">
        <f>IF(N433="nulová",J433,0)</f>
        <v>0</v>
      </c>
      <c r="BJ433" s="19" t="s">
        <v>79</v>
      </c>
      <c r="BK433" s="189">
        <f>ROUND(I433*H433,2)</f>
        <v>0</v>
      </c>
      <c r="BL433" s="19" t="s">
        <v>128</v>
      </c>
      <c r="BM433" s="188" t="s">
        <v>442</v>
      </c>
    </row>
    <row r="434" spans="1:65" s="2" customFormat="1" ht="19.5">
      <c r="A434" s="37"/>
      <c r="B434" s="38"/>
      <c r="C434" s="39"/>
      <c r="D434" s="190" t="s">
        <v>130</v>
      </c>
      <c r="E434" s="39"/>
      <c r="F434" s="191" t="s">
        <v>443</v>
      </c>
      <c r="G434" s="39"/>
      <c r="H434" s="39"/>
      <c r="I434" s="192"/>
      <c r="J434" s="39"/>
      <c r="K434" s="39"/>
      <c r="L434" s="42"/>
      <c r="M434" s="193"/>
      <c r="N434" s="194"/>
      <c r="O434" s="67"/>
      <c r="P434" s="67"/>
      <c r="Q434" s="67"/>
      <c r="R434" s="67"/>
      <c r="S434" s="67"/>
      <c r="T434" s="68"/>
      <c r="U434" s="37"/>
      <c r="V434" s="37"/>
      <c r="W434" s="37"/>
      <c r="X434" s="37"/>
      <c r="Y434" s="37"/>
      <c r="Z434" s="37"/>
      <c r="AA434" s="37"/>
      <c r="AB434" s="37"/>
      <c r="AC434" s="37"/>
      <c r="AD434" s="37"/>
      <c r="AE434" s="37"/>
      <c r="AT434" s="19" t="s">
        <v>130</v>
      </c>
      <c r="AU434" s="19" t="s">
        <v>84</v>
      </c>
    </row>
    <row r="435" spans="1:65" s="2" customFormat="1" ht="11.25">
      <c r="A435" s="37"/>
      <c r="B435" s="38"/>
      <c r="C435" s="39"/>
      <c r="D435" s="217" t="s">
        <v>144</v>
      </c>
      <c r="E435" s="39"/>
      <c r="F435" s="218" t="s">
        <v>444</v>
      </c>
      <c r="G435" s="39"/>
      <c r="H435" s="39"/>
      <c r="I435" s="192"/>
      <c r="J435" s="39"/>
      <c r="K435" s="39"/>
      <c r="L435" s="42"/>
      <c r="M435" s="193"/>
      <c r="N435" s="194"/>
      <c r="O435" s="67"/>
      <c r="P435" s="67"/>
      <c r="Q435" s="67"/>
      <c r="R435" s="67"/>
      <c r="S435" s="67"/>
      <c r="T435" s="68"/>
      <c r="U435" s="37"/>
      <c r="V435" s="37"/>
      <c r="W435" s="37"/>
      <c r="X435" s="37"/>
      <c r="Y435" s="37"/>
      <c r="Z435" s="37"/>
      <c r="AA435" s="37"/>
      <c r="AB435" s="37"/>
      <c r="AC435" s="37"/>
      <c r="AD435" s="37"/>
      <c r="AE435" s="37"/>
      <c r="AT435" s="19" t="s">
        <v>144</v>
      </c>
      <c r="AU435" s="19" t="s">
        <v>84</v>
      </c>
    </row>
    <row r="436" spans="1:65" s="13" customFormat="1" ht="11.25">
      <c r="B436" s="195"/>
      <c r="C436" s="196"/>
      <c r="D436" s="190" t="s">
        <v>131</v>
      </c>
      <c r="E436" s="197" t="s">
        <v>21</v>
      </c>
      <c r="F436" s="198" t="s">
        <v>432</v>
      </c>
      <c r="G436" s="196"/>
      <c r="H436" s="199">
        <v>452.315</v>
      </c>
      <c r="I436" s="200"/>
      <c r="J436" s="196"/>
      <c r="K436" s="196"/>
      <c r="L436" s="201"/>
      <c r="M436" s="202"/>
      <c r="N436" s="203"/>
      <c r="O436" s="203"/>
      <c r="P436" s="203"/>
      <c r="Q436" s="203"/>
      <c r="R436" s="203"/>
      <c r="S436" s="203"/>
      <c r="T436" s="204"/>
      <c r="AT436" s="205" t="s">
        <v>131</v>
      </c>
      <c r="AU436" s="205" t="s">
        <v>84</v>
      </c>
      <c r="AV436" s="13" t="s">
        <v>84</v>
      </c>
      <c r="AW436" s="13" t="s">
        <v>36</v>
      </c>
      <c r="AX436" s="13" t="s">
        <v>79</v>
      </c>
      <c r="AY436" s="205" t="s">
        <v>121</v>
      </c>
    </row>
    <row r="437" spans="1:65" s="2" customFormat="1" ht="33" customHeight="1">
      <c r="A437" s="37"/>
      <c r="B437" s="38"/>
      <c r="C437" s="177" t="s">
        <v>445</v>
      </c>
      <c r="D437" s="177" t="s">
        <v>124</v>
      </c>
      <c r="E437" s="178" t="s">
        <v>446</v>
      </c>
      <c r="F437" s="179" t="s">
        <v>447</v>
      </c>
      <c r="G437" s="180" t="s">
        <v>189</v>
      </c>
      <c r="H437" s="181">
        <v>276</v>
      </c>
      <c r="I437" s="182"/>
      <c r="J437" s="183">
        <f>ROUND(I437*H437,2)</f>
        <v>0</v>
      </c>
      <c r="K437" s="179" t="s">
        <v>141</v>
      </c>
      <c r="L437" s="42"/>
      <c r="M437" s="184" t="s">
        <v>21</v>
      </c>
      <c r="N437" s="185" t="s">
        <v>45</v>
      </c>
      <c r="O437" s="67"/>
      <c r="P437" s="186">
        <f>O437*H437</f>
        <v>0</v>
      </c>
      <c r="Q437" s="186">
        <v>1.2999999999999999E-4</v>
      </c>
      <c r="R437" s="186">
        <f>Q437*H437</f>
        <v>3.5879999999999995E-2</v>
      </c>
      <c r="S437" s="186">
        <v>0</v>
      </c>
      <c r="T437" s="187">
        <f>S437*H437</f>
        <v>0</v>
      </c>
      <c r="U437" s="37"/>
      <c r="V437" s="37"/>
      <c r="W437" s="37"/>
      <c r="X437" s="37"/>
      <c r="Y437" s="37"/>
      <c r="Z437" s="37"/>
      <c r="AA437" s="37"/>
      <c r="AB437" s="37"/>
      <c r="AC437" s="37"/>
      <c r="AD437" s="37"/>
      <c r="AE437" s="37"/>
      <c r="AR437" s="188" t="s">
        <v>128</v>
      </c>
      <c r="AT437" s="188" t="s">
        <v>124</v>
      </c>
      <c r="AU437" s="188" t="s">
        <v>84</v>
      </c>
      <c r="AY437" s="19" t="s">
        <v>121</v>
      </c>
      <c r="BE437" s="189">
        <f>IF(N437="základní",J437,0)</f>
        <v>0</v>
      </c>
      <c r="BF437" s="189">
        <f>IF(N437="snížená",J437,0)</f>
        <v>0</v>
      </c>
      <c r="BG437" s="189">
        <f>IF(N437="zákl. přenesená",J437,0)</f>
        <v>0</v>
      </c>
      <c r="BH437" s="189">
        <f>IF(N437="sníž. přenesená",J437,0)</f>
        <v>0</v>
      </c>
      <c r="BI437" s="189">
        <f>IF(N437="nulová",J437,0)</f>
        <v>0</v>
      </c>
      <c r="BJ437" s="19" t="s">
        <v>79</v>
      </c>
      <c r="BK437" s="189">
        <f>ROUND(I437*H437,2)</f>
        <v>0</v>
      </c>
      <c r="BL437" s="19" t="s">
        <v>128</v>
      </c>
      <c r="BM437" s="188" t="s">
        <v>448</v>
      </c>
    </row>
    <row r="438" spans="1:65" s="2" customFormat="1" ht="19.5">
      <c r="A438" s="37"/>
      <c r="B438" s="38"/>
      <c r="C438" s="39"/>
      <c r="D438" s="190" t="s">
        <v>130</v>
      </c>
      <c r="E438" s="39"/>
      <c r="F438" s="191" t="s">
        <v>449</v>
      </c>
      <c r="G438" s="39"/>
      <c r="H438" s="39"/>
      <c r="I438" s="192"/>
      <c r="J438" s="39"/>
      <c r="K438" s="39"/>
      <c r="L438" s="42"/>
      <c r="M438" s="193"/>
      <c r="N438" s="194"/>
      <c r="O438" s="67"/>
      <c r="P438" s="67"/>
      <c r="Q438" s="67"/>
      <c r="R438" s="67"/>
      <c r="S438" s="67"/>
      <c r="T438" s="68"/>
      <c r="U438" s="37"/>
      <c r="V438" s="37"/>
      <c r="W438" s="37"/>
      <c r="X438" s="37"/>
      <c r="Y438" s="37"/>
      <c r="Z438" s="37"/>
      <c r="AA438" s="37"/>
      <c r="AB438" s="37"/>
      <c r="AC438" s="37"/>
      <c r="AD438" s="37"/>
      <c r="AE438" s="37"/>
      <c r="AT438" s="19" t="s">
        <v>130</v>
      </c>
      <c r="AU438" s="19" t="s">
        <v>84</v>
      </c>
    </row>
    <row r="439" spans="1:65" s="2" customFormat="1" ht="11.25">
      <c r="A439" s="37"/>
      <c r="B439" s="38"/>
      <c r="C439" s="39"/>
      <c r="D439" s="217" t="s">
        <v>144</v>
      </c>
      <c r="E439" s="39"/>
      <c r="F439" s="218" t="s">
        <v>450</v>
      </c>
      <c r="G439" s="39"/>
      <c r="H439" s="39"/>
      <c r="I439" s="192"/>
      <c r="J439" s="39"/>
      <c r="K439" s="39"/>
      <c r="L439" s="42"/>
      <c r="M439" s="193"/>
      <c r="N439" s="194"/>
      <c r="O439" s="67"/>
      <c r="P439" s="67"/>
      <c r="Q439" s="67"/>
      <c r="R439" s="67"/>
      <c r="S439" s="67"/>
      <c r="T439" s="68"/>
      <c r="U439" s="37"/>
      <c r="V439" s="37"/>
      <c r="W439" s="37"/>
      <c r="X439" s="37"/>
      <c r="Y439" s="37"/>
      <c r="Z439" s="37"/>
      <c r="AA439" s="37"/>
      <c r="AB439" s="37"/>
      <c r="AC439" s="37"/>
      <c r="AD439" s="37"/>
      <c r="AE439" s="37"/>
      <c r="AT439" s="19" t="s">
        <v>144</v>
      </c>
      <c r="AU439" s="19" t="s">
        <v>84</v>
      </c>
    </row>
    <row r="440" spans="1:65" s="13" customFormat="1" ht="11.25">
      <c r="B440" s="195"/>
      <c r="C440" s="196"/>
      <c r="D440" s="190" t="s">
        <v>131</v>
      </c>
      <c r="E440" s="197" t="s">
        <v>21</v>
      </c>
      <c r="F440" s="198" t="s">
        <v>451</v>
      </c>
      <c r="G440" s="196"/>
      <c r="H440" s="199">
        <v>250</v>
      </c>
      <c r="I440" s="200"/>
      <c r="J440" s="196"/>
      <c r="K440" s="196"/>
      <c r="L440" s="201"/>
      <c r="M440" s="202"/>
      <c r="N440" s="203"/>
      <c r="O440" s="203"/>
      <c r="P440" s="203"/>
      <c r="Q440" s="203"/>
      <c r="R440" s="203"/>
      <c r="S440" s="203"/>
      <c r="T440" s="204"/>
      <c r="AT440" s="205" t="s">
        <v>131</v>
      </c>
      <c r="AU440" s="205" t="s">
        <v>84</v>
      </c>
      <c r="AV440" s="13" t="s">
        <v>84</v>
      </c>
      <c r="AW440" s="13" t="s">
        <v>36</v>
      </c>
      <c r="AX440" s="13" t="s">
        <v>74</v>
      </c>
      <c r="AY440" s="205" t="s">
        <v>121</v>
      </c>
    </row>
    <row r="441" spans="1:65" s="13" customFormat="1" ht="11.25">
      <c r="B441" s="195"/>
      <c r="C441" s="196"/>
      <c r="D441" s="190" t="s">
        <v>131</v>
      </c>
      <c r="E441" s="197" t="s">
        <v>21</v>
      </c>
      <c r="F441" s="198" t="s">
        <v>452</v>
      </c>
      <c r="G441" s="196"/>
      <c r="H441" s="199">
        <v>16.399999999999999</v>
      </c>
      <c r="I441" s="200"/>
      <c r="J441" s="196"/>
      <c r="K441" s="196"/>
      <c r="L441" s="201"/>
      <c r="M441" s="202"/>
      <c r="N441" s="203"/>
      <c r="O441" s="203"/>
      <c r="P441" s="203"/>
      <c r="Q441" s="203"/>
      <c r="R441" s="203"/>
      <c r="S441" s="203"/>
      <c r="T441" s="204"/>
      <c r="AT441" s="205" t="s">
        <v>131</v>
      </c>
      <c r="AU441" s="205" t="s">
        <v>84</v>
      </c>
      <c r="AV441" s="13" t="s">
        <v>84</v>
      </c>
      <c r="AW441" s="13" t="s">
        <v>36</v>
      </c>
      <c r="AX441" s="13" t="s">
        <v>74</v>
      </c>
      <c r="AY441" s="205" t="s">
        <v>121</v>
      </c>
    </row>
    <row r="442" spans="1:65" s="13" customFormat="1" ht="11.25">
      <c r="B442" s="195"/>
      <c r="C442" s="196"/>
      <c r="D442" s="190" t="s">
        <v>131</v>
      </c>
      <c r="E442" s="197" t="s">
        <v>21</v>
      </c>
      <c r="F442" s="198" t="s">
        <v>453</v>
      </c>
      <c r="G442" s="196"/>
      <c r="H442" s="199">
        <v>9.6</v>
      </c>
      <c r="I442" s="200"/>
      <c r="J442" s="196"/>
      <c r="K442" s="196"/>
      <c r="L442" s="201"/>
      <c r="M442" s="202"/>
      <c r="N442" s="203"/>
      <c r="O442" s="203"/>
      <c r="P442" s="203"/>
      <c r="Q442" s="203"/>
      <c r="R442" s="203"/>
      <c r="S442" s="203"/>
      <c r="T442" s="204"/>
      <c r="AT442" s="205" t="s">
        <v>131</v>
      </c>
      <c r="AU442" s="205" t="s">
        <v>84</v>
      </c>
      <c r="AV442" s="13" t="s">
        <v>84</v>
      </c>
      <c r="AW442" s="13" t="s">
        <v>36</v>
      </c>
      <c r="AX442" s="13" t="s">
        <v>74</v>
      </c>
      <c r="AY442" s="205" t="s">
        <v>121</v>
      </c>
    </row>
    <row r="443" spans="1:65" s="14" customFormat="1" ht="11.25">
      <c r="B443" s="206"/>
      <c r="C443" s="207"/>
      <c r="D443" s="190" t="s">
        <v>131</v>
      </c>
      <c r="E443" s="208" t="s">
        <v>21</v>
      </c>
      <c r="F443" s="209" t="s">
        <v>133</v>
      </c>
      <c r="G443" s="207"/>
      <c r="H443" s="210">
        <v>276</v>
      </c>
      <c r="I443" s="211"/>
      <c r="J443" s="207"/>
      <c r="K443" s="207"/>
      <c r="L443" s="212"/>
      <c r="M443" s="213"/>
      <c r="N443" s="214"/>
      <c r="O443" s="214"/>
      <c r="P443" s="214"/>
      <c r="Q443" s="214"/>
      <c r="R443" s="214"/>
      <c r="S443" s="214"/>
      <c r="T443" s="215"/>
      <c r="AT443" s="216" t="s">
        <v>131</v>
      </c>
      <c r="AU443" s="216" t="s">
        <v>84</v>
      </c>
      <c r="AV443" s="14" t="s">
        <v>128</v>
      </c>
      <c r="AW443" s="14" t="s">
        <v>36</v>
      </c>
      <c r="AX443" s="14" t="s">
        <v>79</v>
      </c>
      <c r="AY443" s="216" t="s">
        <v>121</v>
      </c>
    </row>
    <row r="444" spans="1:65" s="2" customFormat="1" ht="21.75" customHeight="1">
      <c r="A444" s="37"/>
      <c r="B444" s="38"/>
      <c r="C444" s="177" t="s">
        <v>454</v>
      </c>
      <c r="D444" s="177" t="s">
        <v>124</v>
      </c>
      <c r="E444" s="178" t="s">
        <v>455</v>
      </c>
      <c r="F444" s="179" t="s">
        <v>456</v>
      </c>
      <c r="G444" s="180" t="s">
        <v>457</v>
      </c>
      <c r="H444" s="181">
        <v>20</v>
      </c>
      <c r="I444" s="182"/>
      <c r="J444" s="183">
        <f>ROUND(I444*H444,2)</f>
        <v>0</v>
      </c>
      <c r="K444" s="179" t="s">
        <v>141</v>
      </c>
      <c r="L444" s="42"/>
      <c r="M444" s="184" t="s">
        <v>21</v>
      </c>
      <c r="N444" s="185" t="s">
        <v>45</v>
      </c>
      <c r="O444" s="67"/>
      <c r="P444" s="186">
        <f>O444*H444</f>
        <v>0</v>
      </c>
      <c r="Q444" s="186">
        <v>0</v>
      </c>
      <c r="R444" s="186">
        <f>Q444*H444</f>
        <v>0</v>
      </c>
      <c r="S444" s="186">
        <v>0</v>
      </c>
      <c r="T444" s="187">
        <f>S444*H444</f>
        <v>0</v>
      </c>
      <c r="U444" s="37"/>
      <c r="V444" s="37"/>
      <c r="W444" s="37"/>
      <c r="X444" s="37"/>
      <c r="Y444" s="37"/>
      <c r="Z444" s="37"/>
      <c r="AA444" s="37"/>
      <c r="AB444" s="37"/>
      <c r="AC444" s="37"/>
      <c r="AD444" s="37"/>
      <c r="AE444" s="37"/>
      <c r="AR444" s="188" t="s">
        <v>128</v>
      </c>
      <c r="AT444" s="188" t="s">
        <v>124</v>
      </c>
      <c r="AU444" s="188" t="s">
        <v>84</v>
      </c>
      <c r="AY444" s="19" t="s">
        <v>121</v>
      </c>
      <c r="BE444" s="189">
        <f>IF(N444="základní",J444,0)</f>
        <v>0</v>
      </c>
      <c r="BF444" s="189">
        <f>IF(N444="snížená",J444,0)</f>
        <v>0</v>
      </c>
      <c r="BG444" s="189">
        <f>IF(N444="zákl. přenesená",J444,0)</f>
        <v>0</v>
      </c>
      <c r="BH444" s="189">
        <f>IF(N444="sníž. přenesená",J444,0)</f>
        <v>0</v>
      </c>
      <c r="BI444" s="189">
        <f>IF(N444="nulová",J444,0)</f>
        <v>0</v>
      </c>
      <c r="BJ444" s="19" t="s">
        <v>79</v>
      </c>
      <c r="BK444" s="189">
        <f>ROUND(I444*H444,2)</f>
        <v>0</v>
      </c>
      <c r="BL444" s="19" t="s">
        <v>128</v>
      </c>
      <c r="BM444" s="188" t="s">
        <v>458</v>
      </c>
    </row>
    <row r="445" spans="1:65" s="2" customFormat="1" ht="19.5">
      <c r="A445" s="37"/>
      <c r="B445" s="38"/>
      <c r="C445" s="39"/>
      <c r="D445" s="190" t="s">
        <v>130</v>
      </c>
      <c r="E445" s="39"/>
      <c r="F445" s="191" t="s">
        <v>459</v>
      </c>
      <c r="G445" s="39"/>
      <c r="H445" s="39"/>
      <c r="I445" s="192"/>
      <c r="J445" s="39"/>
      <c r="K445" s="39"/>
      <c r="L445" s="42"/>
      <c r="M445" s="193"/>
      <c r="N445" s="194"/>
      <c r="O445" s="67"/>
      <c r="P445" s="67"/>
      <c r="Q445" s="67"/>
      <c r="R445" s="67"/>
      <c r="S445" s="67"/>
      <c r="T445" s="68"/>
      <c r="U445" s="37"/>
      <c r="V445" s="37"/>
      <c r="W445" s="37"/>
      <c r="X445" s="37"/>
      <c r="Y445" s="37"/>
      <c r="Z445" s="37"/>
      <c r="AA445" s="37"/>
      <c r="AB445" s="37"/>
      <c r="AC445" s="37"/>
      <c r="AD445" s="37"/>
      <c r="AE445" s="37"/>
      <c r="AT445" s="19" t="s">
        <v>130</v>
      </c>
      <c r="AU445" s="19" t="s">
        <v>84</v>
      </c>
    </row>
    <row r="446" spans="1:65" s="2" customFormat="1" ht="11.25">
      <c r="A446" s="37"/>
      <c r="B446" s="38"/>
      <c r="C446" s="39"/>
      <c r="D446" s="217" t="s">
        <v>144</v>
      </c>
      <c r="E446" s="39"/>
      <c r="F446" s="218" t="s">
        <v>460</v>
      </c>
      <c r="G446" s="39"/>
      <c r="H446" s="39"/>
      <c r="I446" s="192"/>
      <c r="J446" s="39"/>
      <c r="K446" s="39"/>
      <c r="L446" s="42"/>
      <c r="M446" s="193"/>
      <c r="N446" s="194"/>
      <c r="O446" s="67"/>
      <c r="P446" s="67"/>
      <c r="Q446" s="67"/>
      <c r="R446" s="67"/>
      <c r="S446" s="67"/>
      <c r="T446" s="68"/>
      <c r="U446" s="37"/>
      <c r="V446" s="37"/>
      <c r="W446" s="37"/>
      <c r="X446" s="37"/>
      <c r="Y446" s="37"/>
      <c r="Z446" s="37"/>
      <c r="AA446" s="37"/>
      <c r="AB446" s="37"/>
      <c r="AC446" s="37"/>
      <c r="AD446" s="37"/>
      <c r="AE446" s="37"/>
      <c r="AT446" s="19" t="s">
        <v>144</v>
      </c>
      <c r="AU446" s="19" t="s">
        <v>84</v>
      </c>
    </row>
    <row r="447" spans="1:65" s="16" customFormat="1" ht="11.25">
      <c r="B447" s="240"/>
      <c r="C447" s="241"/>
      <c r="D447" s="190" t="s">
        <v>131</v>
      </c>
      <c r="E447" s="242" t="s">
        <v>21</v>
      </c>
      <c r="F447" s="243" t="s">
        <v>461</v>
      </c>
      <c r="G447" s="241"/>
      <c r="H447" s="242" t="s">
        <v>21</v>
      </c>
      <c r="I447" s="244"/>
      <c r="J447" s="241"/>
      <c r="K447" s="241"/>
      <c r="L447" s="245"/>
      <c r="M447" s="246"/>
      <c r="N447" s="247"/>
      <c r="O447" s="247"/>
      <c r="P447" s="247"/>
      <c r="Q447" s="247"/>
      <c r="R447" s="247"/>
      <c r="S447" s="247"/>
      <c r="T447" s="248"/>
      <c r="AT447" s="249" t="s">
        <v>131</v>
      </c>
      <c r="AU447" s="249" t="s">
        <v>84</v>
      </c>
      <c r="AV447" s="16" t="s">
        <v>79</v>
      </c>
      <c r="AW447" s="16" t="s">
        <v>36</v>
      </c>
      <c r="AX447" s="16" t="s">
        <v>74</v>
      </c>
      <c r="AY447" s="249" t="s">
        <v>121</v>
      </c>
    </row>
    <row r="448" spans="1:65" s="13" customFormat="1" ht="11.25">
      <c r="B448" s="195"/>
      <c r="C448" s="196"/>
      <c r="D448" s="190" t="s">
        <v>131</v>
      </c>
      <c r="E448" s="197" t="s">
        <v>21</v>
      </c>
      <c r="F448" s="198" t="s">
        <v>462</v>
      </c>
      <c r="G448" s="196"/>
      <c r="H448" s="199">
        <v>2</v>
      </c>
      <c r="I448" s="200"/>
      <c r="J448" s="196"/>
      <c r="K448" s="196"/>
      <c r="L448" s="201"/>
      <c r="M448" s="202"/>
      <c r="N448" s="203"/>
      <c r="O448" s="203"/>
      <c r="P448" s="203"/>
      <c r="Q448" s="203"/>
      <c r="R448" s="203"/>
      <c r="S448" s="203"/>
      <c r="T448" s="204"/>
      <c r="AT448" s="205" t="s">
        <v>131</v>
      </c>
      <c r="AU448" s="205" t="s">
        <v>84</v>
      </c>
      <c r="AV448" s="13" t="s">
        <v>84</v>
      </c>
      <c r="AW448" s="13" t="s">
        <v>36</v>
      </c>
      <c r="AX448" s="13" t="s">
        <v>74</v>
      </c>
      <c r="AY448" s="205" t="s">
        <v>121</v>
      </c>
    </row>
    <row r="449" spans="1:65" s="13" customFormat="1" ht="11.25">
      <c r="B449" s="195"/>
      <c r="C449" s="196"/>
      <c r="D449" s="190" t="s">
        <v>131</v>
      </c>
      <c r="E449" s="197" t="s">
        <v>21</v>
      </c>
      <c r="F449" s="198" t="s">
        <v>463</v>
      </c>
      <c r="G449" s="196"/>
      <c r="H449" s="199">
        <v>4</v>
      </c>
      <c r="I449" s="200"/>
      <c r="J449" s="196"/>
      <c r="K449" s="196"/>
      <c r="L449" s="201"/>
      <c r="M449" s="202"/>
      <c r="N449" s="203"/>
      <c r="O449" s="203"/>
      <c r="P449" s="203"/>
      <c r="Q449" s="203"/>
      <c r="R449" s="203"/>
      <c r="S449" s="203"/>
      <c r="T449" s="204"/>
      <c r="AT449" s="205" t="s">
        <v>131</v>
      </c>
      <c r="AU449" s="205" t="s">
        <v>84</v>
      </c>
      <c r="AV449" s="13" t="s">
        <v>84</v>
      </c>
      <c r="AW449" s="13" t="s">
        <v>36</v>
      </c>
      <c r="AX449" s="13" t="s">
        <v>74</v>
      </c>
      <c r="AY449" s="205" t="s">
        <v>121</v>
      </c>
    </row>
    <row r="450" spans="1:65" s="13" customFormat="1" ht="11.25">
      <c r="B450" s="195"/>
      <c r="C450" s="196"/>
      <c r="D450" s="190" t="s">
        <v>131</v>
      </c>
      <c r="E450" s="197" t="s">
        <v>21</v>
      </c>
      <c r="F450" s="198" t="s">
        <v>464</v>
      </c>
      <c r="G450" s="196"/>
      <c r="H450" s="199">
        <v>2</v>
      </c>
      <c r="I450" s="200"/>
      <c r="J450" s="196"/>
      <c r="K450" s="196"/>
      <c r="L450" s="201"/>
      <c r="M450" s="202"/>
      <c r="N450" s="203"/>
      <c r="O450" s="203"/>
      <c r="P450" s="203"/>
      <c r="Q450" s="203"/>
      <c r="R450" s="203"/>
      <c r="S450" s="203"/>
      <c r="T450" s="204"/>
      <c r="AT450" s="205" t="s">
        <v>131</v>
      </c>
      <c r="AU450" s="205" t="s">
        <v>84</v>
      </c>
      <c r="AV450" s="13" t="s">
        <v>84</v>
      </c>
      <c r="AW450" s="13" t="s">
        <v>36</v>
      </c>
      <c r="AX450" s="13" t="s">
        <v>74</v>
      </c>
      <c r="AY450" s="205" t="s">
        <v>121</v>
      </c>
    </row>
    <row r="451" spans="1:65" s="13" customFormat="1" ht="11.25">
      <c r="B451" s="195"/>
      <c r="C451" s="196"/>
      <c r="D451" s="190" t="s">
        <v>131</v>
      </c>
      <c r="E451" s="197" t="s">
        <v>21</v>
      </c>
      <c r="F451" s="198" t="s">
        <v>465</v>
      </c>
      <c r="G451" s="196"/>
      <c r="H451" s="199">
        <v>12</v>
      </c>
      <c r="I451" s="200"/>
      <c r="J451" s="196"/>
      <c r="K451" s="196"/>
      <c r="L451" s="201"/>
      <c r="M451" s="202"/>
      <c r="N451" s="203"/>
      <c r="O451" s="203"/>
      <c r="P451" s="203"/>
      <c r="Q451" s="203"/>
      <c r="R451" s="203"/>
      <c r="S451" s="203"/>
      <c r="T451" s="204"/>
      <c r="AT451" s="205" t="s">
        <v>131</v>
      </c>
      <c r="AU451" s="205" t="s">
        <v>84</v>
      </c>
      <c r="AV451" s="13" t="s">
        <v>84</v>
      </c>
      <c r="AW451" s="13" t="s">
        <v>36</v>
      </c>
      <c r="AX451" s="13" t="s">
        <v>74</v>
      </c>
      <c r="AY451" s="205" t="s">
        <v>121</v>
      </c>
    </row>
    <row r="452" spans="1:65" s="14" customFormat="1" ht="11.25">
      <c r="B452" s="206"/>
      <c r="C452" s="207"/>
      <c r="D452" s="190" t="s">
        <v>131</v>
      </c>
      <c r="E452" s="208" t="s">
        <v>21</v>
      </c>
      <c r="F452" s="209" t="s">
        <v>133</v>
      </c>
      <c r="G452" s="207"/>
      <c r="H452" s="210">
        <v>20</v>
      </c>
      <c r="I452" s="211"/>
      <c r="J452" s="207"/>
      <c r="K452" s="207"/>
      <c r="L452" s="212"/>
      <c r="M452" s="213"/>
      <c r="N452" s="214"/>
      <c r="O452" s="214"/>
      <c r="P452" s="214"/>
      <c r="Q452" s="214"/>
      <c r="R452" s="214"/>
      <c r="S452" s="214"/>
      <c r="T452" s="215"/>
      <c r="AT452" s="216" t="s">
        <v>131</v>
      </c>
      <c r="AU452" s="216" t="s">
        <v>84</v>
      </c>
      <c r="AV452" s="14" t="s">
        <v>128</v>
      </c>
      <c r="AW452" s="14" t="s">
        <v>36</v>
      </c>
      <c r="AX452" s="14" t="s">
        <v>79</v>
      </c>
      <c r="AY452" s="216" t="s">
        <v>121</v>
      </c>
    </row>
    <row r="453" spans="1:65" s="2" customFormat="1" ht="24.2" customHeight="1">
      <c r="A453" s="37"/>
      <c r="B453" s="38"/>
      <c r="C453" s="177" t="s">
        <v>466</v>
      </c>
      <c r="D453" s="177" t="s">
        <v>124</v>
      </c>
      <c r="E453" s="178" t="s">
        <v>467</v>
      </c>
      <c r="F453" s="179" t="s">
        <v>468</v>
      </c>
      <c r="G453" s="180" t="s">
        <v>457</v>
      </c>
      <c r="H453" s="181">
        <v>9</v>
      </c>
      <c r="I453" s="182"/>
      <c r="J453" s="183">
        <f>ROUND(I453*H453,2)</f>
        <v>0</v>
      </c>
      <c r="K453" s="179" t="s">
        <v>141</v>
      </c>
      <c r="L453" s="42"/>
      <c r="M453" s="184" t="s">
        <v>21</v>
      </c>
      <c r="N453" s="185" t="s">
        <v>45</v>
      </c>
      <c r="O453" s="67"/>
      <c r="P453" s="186">
        <f>O453*H453</f>
        <v>0</v>
      </c>
      <c r="Q453" s="186">
        <v>0</v>
      </c>
      <c r="R453" s="186">
        <f>Q453*H453</f>
        <v>0</v>
      </c>
      <c r="S453" s="186">
        <v>0</v>
      </c>
      <c r="T453" s="187">
        <f>S453*H453</f>
        <v>0</v>
      </c>
      <c r="U453" s="37"/>
      <c r="V453" s="37"/>
      <c r="W453" s="37"/>
      <c r="X453" s="37"/>
      <c r="Y453" s="37"/>
      <c r="Z453" s="37"/>
      <c r="AA453" s="37"/>
      <c r="AB453" s="37"/>
      <c r="AC453" s="37"/>
      <c r="AD453" s="37"/>
      <c r="AE453" s="37"/>
      <c r="AR453" s="188" t="s">
        <v>128</v>
      </c>
      <c r="AT453" s="188" t="s">
        <v>124</v>
      </c>
      <c r="AU453" s="188" t="s">
        <v>84</v>
      </c>
      <c r="AY453" s="19" t="s">
        <v>121</v>
      </c>
      <c r="BE453" s="189">
        <f>IF(N453="základní",J453,0)</f>
        <v>0</v>
      </c>
      <c r="BF453" s="189">
        <f>IF(N453="snížená",J453,0)</f>
        <v>0</v>
      </c>
      <c r="BG453" s="189">
        <f>IF(N453="zákl. přenesená",J453,0)</f>
        <v>0</v>
      </c>
      <c r="BH453" s="189">
        <f>IF(N453="sníž. přenesená",J453,0)</f>
        <v>0</v>
      </c>
      <c r="BI453" s="189">
        <f>IF(N453="nulová",J453,0)</f>
        <v>0</v>
      </c>
      <c r="BJ453" s="19" t="s">
        <v>79</v>
      </c>
      <c r="BK453" s="189">
        <f>ROUND(I453*H453,2)</f>
        <v>0</v>
      </c>
      <c r="BL453" s="19" t="s">
        <v>128</v>
      </c>
      <c r="BM453" s="188" t="s">
        <v>469</v>
      </c>
    </row>
    <row r="454" spans="1:65" s="2" customFormat="1" ht="19.5">
      <c r="A454" s="37"/>
      <c r="B454" s="38"/>
      <c r="C454" s="39"/>
      <c r="D454" s="190" t="s">
        <v>130</v>
      </c>
      <c r="E454" s="39"/>
      <c r="F454" s="191" t="s">
        <v>470</v>
      </c>
      <c r="G454" s="39"/>
      <c r="H454" s="39"/>
      <c r="I454" s="192"/>
      <c r="J454" s="39"/>
      <c r="K454" s="39"/>
      <c r="L454" s="42"/>
      <c r="M454" s="193"/>
      <c r="N454" s="194"/>
      <c r="O454" s="67"/>
      <c r="P454" s="67"/>
      <c r="Q454" s="67"/>
      <c r="R454" s="67"/>
      <c r="S454" s="67"/>
      <c r="T454" s="68"/>
      <c r="U454" s="37"/>
      <c r="V454" s="37"/>
      <c r="W454" s="37"/>
      <c r="X454" s="37"/>
      <c r="Y454" s="37"/>
      <c r="Z454" s="37"/>
      <c r="AA454" s="37"/>
      <c r="AB454" s="37"/>
      <c r="AC454" s="37"/>
      <c r="AD454" s="37"/>
      <c r="AE454" s="37"/>
      <c r="AT454" s="19" t="s">
        <v>130</v>
      </c>
      <c r="AU454" s="19" t="s">
        <v>84</v>
      </c>
    </row>
    <row r="455" spans="1:65" s="2" customFormat="1" ht="11.25">
      <c r="A455" s="37"/>
      <c r="B455" s="38"/>
      <c r="C455" s="39"/>
      <c r="D455" s="217" t="s">
        <v>144</v>
      </c>
      <c r="E455" s="39"/>
      <c r="F455" s="218" t="s">
        <v>471</v>
      </c>
      <c r="G455" s="39"/>
      <c r="H455" s="39"/>
      <c r="I455" s="192"/>
      <c r="J455" s="39"/>
      <c r="K455" s="39"/>
      <c r="L455" s="42"/>
      <c r="M455" s="193"/>
      <c r="N455" s="194"/>
      <c r="O455" s="67"/>
      <c r="P455" s="67"/>
      <c r="Q455" s="67"/>
      <c r="R455" s="67"/>
      <c r="S455" s="67"/>
      <c r="T455" s="68"/>
      <c r="U455" s="37"/>
      <c r="V455" s="37"/>
      <c r="W455" s="37"/>
      <c r="X455" s="37"/>
      <c r="Y455" s="37"/>
      <c r="Z455" s="37"/>
      <c r="AA455" s="37"/>
      <c r="AB455" s="37"/>
      <c r="AC455" s="37"/>
      <c r="AD455" s="37"/>
      <c r="AE455" s="37"/>
      <c r="AT455" s="19" t="s">
        <v>144</v>
      </c>
      <c r="AU455" s="19" t="s">
        <v>84</v>
      </c>
    </row>
    <row r="456" spans="1:65" s="16" customFormat="1" ht="11.25">
      <c r="B456" s="240"/>
      <c r="C456" s="241"/>
      <c r="D456" s="190" t="s">
        <v>131</v>
      </c>
      <c r="E456" s="242" t="s">
        <v>21</v>
      </c>
      <c r="F456" s="243" t="s">
        <v>461</v>
      </c>
      <c r="G456" s="241"/>
      <c r="H456" s="242" t="s">
        <v>21</v>
      </c>
      <c r="I456" s="244"/>
      <c r="J456" s="241"/>
      <c r="K456" s="241"/>
      <c r="L456" s="245"/>
      <c r="M456" s="246"/>
      <c r="N456" s="247"/>
      <c r="O456" s="247"/>
      <c r="P456" s="247"/>
      <c r="Q456" s="247"/>
      <c r="R456" s="247"/>
      <c r="S456" s="247"/>
      <c r="T456" s="248"/>
      <c r="AT456" s="249" t="s">
        <v>131</v>
      </c>
      <c r="AU456" s="249" t="s">
        <v>84</v>
      </c>
      <c r="AV456" s="16" t="s">
        <v>79</v>
      </c>
      <c r="AW456" s="16" t="s">
        <v>36</v>
      </c>
      <c r="AX456" s="16" t="s">
        <v>74</v>
      </c>
      <c r="AY456" s="249" t="s">
        <v>121</v>
      </c>
    </row>
    <row r="457" spans="1:65" s="13" customFormat="1" ht="11.25">
      <c r="B457" s="195"/>
      <c r="C457" s="196"/>
      <c r="D457" s="190" t="s">
        <v>131</v>
      </c>
      <c r="E457" s="197" t="s">
        <v>21</v>
      </c>
      <c r="F457" s="198" t="s">
        <v>472</v>
      </c>
      <c r="G457" s="196"/>
      <c r="H457" s="199">
        <v>9</v>
      </c>
      <c r="I457" s="200"/>
      <c r="J457" s="196"/>
      <c r="K457" s="196"/>
      <c r="L457" s="201"/>
      <c r="M457" s="202"/>
      <c r="N457" s="203"/>
      <c r="O457" s="203"/>
      <c r="P457" s="203"/>
      <c r="Q457" s="203"/>
      <c r="R457" s="203"/>
      <c r="S457" s="203"/>
      <c r="T457" s="204"/>
      <c r="AT457" s="205" t="s">
        <v>131</v>
      </c>
      <c r="AU457" s="205" t="s">
        <v>84</v>
      </c>
      <c r="AV457" s="13" t="s">
        <v>84</v>
      </c>
      <c r="AW457" s="13" t="s">
        <v>36</v>
      </c>
      <c r="AX457" s="13" t="s">
        <v>79</v>
      </c>
      <c r="AY457" s="205" t="s">
        <v>121</v>
      </c>
    </row>
    <row r="458" spans="1:65" s="2" customFormat="1" ht="24.2" customHeight="1">
      <c r="A458" s="37"/>
      <c r="B458" s="38"/>
      <c r="C458" s="177" t="s">
        <v>473</v>
      </c>
      <c r="D458" s="177" t="s">
        <v>124</v>
      </c>
      <c r="E458" s="178" t="s">
        <v>474</v>
      </c>
      <c r="F458" s="179" t="s">
        <v>475</v>
      </c>
      <c r="G458" s="180" t="s">
        <v>457</v>
      </c>
      <c r="H458" s="181">
        <v>170</v>
      </c>
      <c r="I458" s="182"/>
      <c r="J458" s="183">
        <f>ROUND(I458*H458,2)</f>
        <v>0</v>
      </c>
      <c r="K458" s="179" t="s">
        <v>141</v>
      </c>
      <c r="L458" s="42"/>
      <c r="M458" s="184" t="s">
        <v>21</v>
      </c>
      <c r="N458" s="185" t="s">
        <v>45</v>
      </c>
      <c r="O458" s="67"/>
      <c r="P458" s="186">
        <f>O458*H458</f>
        <v>0</v>
      </c>
      <c r="Q458" s="186">
        <v>0</v>
      </c>
      <c r="R458" s="186">
        <f>Q458*H458</f>
        <v>0</v>
      </c>
      <c r="S458" s="186">
        <v>0</v>
      </c>
      <c r="T458" s="187">
        <f>S458*H458</f>
        <v>0</v>
      </c>
      <c r="U458" s="37"/>
      <c r="V458" s="37"/>
      <c r="W458" s="37"/>
      <c r="X458" s="37"/>
      <c r="Y458" s="37"/>
      <c r="Z458" s="37"/>
      <c r="AA458" s="37"/>
      <c r="AB458" s="37"/>
      <c r="AC458" s="37"/>
      <c r="AD458" s="37"/>
      <c r="AE458" s="37"/>
      <c r="AR458" s="188" t="s">
        <v>128</v>
      </c>
      <c r="AT458" s="188" t="s">
        <v>124</v>
      </c>
      <c r="AU458" s="188" t="s">
        <v>84</v>
      </c>
      <c r="AY458" s="19" t="s">
        <v>121</v>
      </c>
      <c r="BE458" s="189">
        <f>IF(N458="základní",J458,0)</f>
        <v>0</v>
      </c>
      <c r="BF458" s="189">
        <f>IF(N458="snížená",J458,0)</f>
        <v>0</v>
      </c>
      <c r="BG458" s="189">
        <f>IF(N458="zákl. přenesená",J458,0)</f>
        <v>0</v>
      </c>
      <c r="BH458" s="189">
        <f>IF(N458="sníž. přenesená",J458,0)</f>
        <v>0</v>
      </c>
      <c r="BI458" s="189">
        <f>IF(N458="nulová",J458,0)</f>
        <v>0</v>
      </c>
      <c r="BJ458" s="19" t="s">
        <v>79</v>
      </c>
      <c r="BK458" s="189">
        <f>ROUND(I458*H458,2)</f>
        <v>0</v>
      </c>
      <c r="BL458" s="19" t="s">
        <v>128</v>
      </c>
      <c r="BM458" s="188" t="s">
        <v>476</v>
      </c>
    </row>
    <row r="459" spans="1:65" s="2" customFormat="1" ht="19.5">
      <c r="A459" s="37"/>
      <c r="B459" s="38"/>
      <c r="C459" s="39"/>
      <c r="D459" s="190" t="s">
        <v>130</v>
      </c>
      <c r="E459" s="39"/>
      <c r="F459" s="191" t="s">
        <v>477</v>
      </c>
      <c r="G459" s="39"/>
      <c r="H459" s="39"/>
      <c r="I459" s="192"/>
      <c r="J459" s="39"/>
      <c r="K459" s="39"/>
      <c r="L459" s="42"/>
      <c r="M459" s="193"/>
      <c r="N459" s="194"/>
      <c r="O459" s="67"/>
      <c r="P459" s="67"/>
      <c r="Q459" s="67"/>
      <c r="R459" s="67"/>
      <c r="S459" s="67"/>
      <c r="T459" s="68"/>
      <c r="U459" s="37"/>
      <c r="V459" s="37"/>
      <c r="W459" s="37"/>
      <c r="X459" s="37"/>
      <c r="Y459" s="37"/>
      <c r="Z459" s="37"/>
      <c r="AA459" s="37"/>
      <c r="AB459" s="37"/>
      <c r="AC459" s="37"/>
      <c r="AD459" s="37"/>
      <c r="AE459" s="37"/>
      <c r="AT459" s="19" t="s">
        <v>130</v>
      </c>
      <c r="AU459" s="19" t="s">
        <v>84</v>
      </c>
    </row>
    <row r="460" spans="1:65" s="2" customFormat="1" ht="11.25">
      <c r="A460" s="37"/>
      <c r="B460" s="38"/>
      <c r="C460" s="39"/>
      <c r="D460" s="217" t="s">
        <v>144</v>
      </c>
      <c r="E460" s="39"/>
      <c r="F460" s="218" t="s">
        <v>478</v>
      </c>
      <c r="G460" s="39"/>
      <c r="H460" s="39"/>
      <c r="I460" s="192"/>
      <c r="J460" s="39"/>
      <c r="K460" s="39"/>
      <c r="L460" s="42"/>
      <c r="M460" s="193"/>
      <c r="N460" s="194"/>
      <c r="O460" s="67"/>
      <c r="P460" s="67"/>
      <c r="Q460" s="67"/>
      <c r="R460" s="67"/>
      <c r="S460" s="67"/>
      <c r="T460" s="68"/>
      <c r="U460" s="37"/>
      <c r="V460" s="37"/>
      <c r="W460" s="37"/>
      <c r="X460" s="37"/>
      <c r="Y460" s="37"/>
      <c r="Z460" s="37"/>
      <c r="AA460" s="37"/>
      <c r="AB460" s="37"/>
      <c r="AC460" s="37"/>
      <c r="AD460" s="37"/>
      <c r="AE460" s="37"/>
      <c r="AT460" s="19" t="s">
        <v>144</v>
      </c>
      <c r="AU460" s="19" t="s">
        <v>84</v>
      </c>
    </row>
    <row r="461" spans="1:65" s="16" customFormat="1" ht="11.25">
      <c r="B461" s="240"/>
      <c r="C461" s="241"/>
      <c r="D461" s="190" t="s">
        <v>131</v>
      </c>
      <c r="E461" s="242" t="s">
        <v>21</v>
      </c>
      <c r="F461" s="243" t="s">
        <v>461</v>
      </c>
      <c r="G461" s="241"/>
      <c r="H461" s="242" t="s">
        <v>21</v>
      </c>
      <c r="I461" s="244"/>
      <c r="J461" s="241"/>
      <c r="K461" s="241"/>
      <c r="L461" s="245"/>
      <c r="M461" s="246"/>
      <c r="N461" s="247"/>
      <c r="O461" s="247"/>
      <c r="P461" s="247"/>
      <c r="Q461" s="247"/>
      <c r="R461" s="247"/>
      <c r="S461" s="247"/>
      <c r="T461" s="248"/>
      <c r="AT461" s="249" t="s">
        <v>131</v>
      </c>
      <c r="AU461" s="249" t="s">
        <v>84</v>
      </c>
      <c r="AV461" s="16" t="s">
        <v>79</v>
      </c>
      <c r="AW461" s="16" t="s">
        <v>36</v>
      </c>
      <c r="AX461" s="16" t="s">
        <v>74</v>
      </c>
      <c r="AY461" s="249" t="s">
        <v>121</v>
      </c>
    </row>
    <row r="462" spans="1:65" s="13" customFormat="1" ht="11.25">
      <c r="B462" s="195"/>
      <c r="C462" s="196"/>
      <c r="D462" s="190" t="s">
        <v>131</v>
      </c>
      <c r="E462" s="197" t="s">
        <v>21</v>
      </c>
      <c r="F462" s="198" t="s">
        <v>479</v>
      </c>
      <c r="G462" s="196"/>
      <c r="H462" s="199">
        <v>30</v>
      </c>
      <c r="I462" s="200"/>
      <c r="J462" s="196"/>
      <c r="K462" s="196"/>
      <c r="L462" s="201"/>
      <c r="M462" s="202"/>
      <c r="N462" s="203"/>
      <c r="O462" s="203"/>
      <c r="P462" s="203"/>
      <c r="Q462" s="203"/>
      <c r="R462" s="203"/>
      <c r="S462" s="203"/>
      <c r="T462" s="204"/>
      <c r="AT462" s="205" t="s">
        <v>131</v>
      </c>
      <c r="AU462" s="205" t="s">
        <v>84</v>
      </c>
      <c r="AV462" s="13" t="s">
        <v>84</v>
      </c>
      <c r="AW462" s="13" t="s">
        <v>36</v>
      </c>
      <c r="AX462" s="13" t="s">
        <v>74</v>
      </c>
      <c r="AY462" s="205" t="s">
        <v>121</v>
      </c>
    </row>
    <row r="463" spans="1:65" s="13" customFormat="1" ht="11.25">
      <c r="B463" s="195"/>
      <c r="C463" s="196"/>
      <c r="D463" s="190" t="s">
        <v>131</v>
      </c>
      <c r="E463" s="197" t="s">
        <v>21</v>
      </c>
      <c r="F463" s="198" t="s">
        <v>480</v>
      </c>
      <c r="G463" s="196"/>
      <c r="H463" s="199">
        <v>60</v>
      </c>
      <c r="I463" s="200"/>
      <c r="J463" s="196"/>
      <c r="K463" s="196"/>
      <c r="L463" s="201"/>
      <c r="M463" s="202"/>
      <c r="N463" s="203"/>
      <c r="O463" s="203"/>
      <c r="P463" s="203"/>
      <c r="Q463" s="203"/>
      <c r="R463" s="203"/>
      <c r="S463" s="203"/>
      <c r="T463" s="204"/>
      <c r="AT463" s="205" t="s">
        <v>131</v>
      </c>
      <c r="AU463" s="205" t="s">
        <v>84</v>
      </c>
      <c r="AV463" s="13" t="s">
        <v>84</v>
      </c>
      <c r="AW463" s="13" t="s">
        <v>36</v>
      </c>
      <c r="AX463" s="13" t="s">
        <v>74</v>
      </c>
      <c r="AY463" s="205" t="s">
        <v>121</v>
      </c>
    </row>
    <row r="464" spans="1:65" s="13" customFormat="1" ht="11.25">
      <c r="B464" s="195"/>
      <c r="C464" s="196"/>
      <c r="D464" s="190" t="s">
        <v>131</v>
      </c>
      <c r="E464" s="197" t="s">
        <v>21</v>
      </c>
      <c r="F464" s="198" t="s">
        <v>481</v>
      </c>
      <c r="G464" s="196"/>
      <c r="H464" s="199">
        <v>20</v>
      </c>
      <c r="I464" s="200"/>
      <c r="J464" s="196"/>
      <c r="K464" s="196"/>
      <c r="L464" s="201"/>
      <c r="M464" s="202"/>
      <c r="N464" s="203"/>
      <c r="O464" s="203"/>
      <c r="P464" s="203"/>
      <c r="Q464" s="203"/>
      <c r="R464" s="203"/>
      <c r="S464" s="203"/>
      <c r="T464" s="204"/>
      <c r="AT464" s="205" t="s">
        <v>131</v>
      </c>
      <c r="AU464" s="205" t="s">
        <v>84</v>
      </c>
      <c r="AV464" s="13" t="s">
        <v>84</v>
      </c>
      <c r="AW464" s="13" t="s">
        <v>36</v>
      </c>
      <c r="AX464" s="13" t="s">
        <v>74</v>
      </c>
      <c r="AY464" s="205" t="s">
        <v>121</v>
      </c>
    </row>
    <row r="465" spans="1:65" s="13" customFormat="1" ht="11.25">
      <c r="B465" s="195"/>
      <c r="C465" s="196"/>
      <c r="D465" s="190" t="s">
        <v>131</v>
      </c>
      <c r="E465" s="197" t="s">
        <v>21</v>
      </c>
      <c r="F465" s="198" t="s">
        <v>482</v>
      </c>
      <c r="G465" s="196"/>
      <c r="H465" s="199">
        <v>60</v>
      </c>
      <c r="I465" s="200"/>
      <c r="J465" s="196"/>
      <c r="K465" s="196"/>
      <c r="L465" s="201"/>
      <c r="M465" s="202"/>
      <c r="N465" s="203"/>
      <c r="O465" s="203"/>
      <c r="P465" s="203"/>
      <c r="Q465" s="203"/>
      <c r="R465" s="203"/>
      <c r="S465" s="203"/>
      <c r="T465" s="204"/>
      <c r="AT465" s="205" t="s">
        <v>131</v>
      </c>
      <c r="AU465" s="205" t="s">
        <v>84</v>
      </c>
      <c r="AV465" s="13" t="s">
        <v>84</v>
      </c>
      <c r="AW465" s="13" t="s">
        <v>36</v>
      </c>
      <c r="AX465" s="13" t="s">
        <v>74</v>
      </c>
      <c r="AY465" s="205" t="s">
        <v>121</v>
      </c>
    </row>
    <row r="466" spans="1:65" s="14" customFormat="1" ht="11.25">
      <c r="B466" s="206"/>
      <c r="C466" s="207"/>
      <c r="D466" s="190" t="s">
        <v>131</v>
      </c>
      <c r="E466" s="208" t="s">
        <v>21</v>
      </c>
      <c r="F466" s="209" t="s">
        <v>133</v>
      </c>
      <c r="G466" s="207"/>
      <c r="H466" s="210">
        <v>170</v>
      </c>
      <c r="I466" s="211"/>
      <c r="J466" s="207"/>
      <c r="K466" s="207"/>
      <c r="L466" s="212"/>
      <c r="M466" s="213"/>
      <c r="N466" s="214"/>
      <c r="O466" s="214"/>
      <c r="P466" s="214"/>
      <c r="Q466" s="214"/>
      <c r="R466" s="214"/>
      <c r="S466" s="214"/>
      <c r="T466" s="215"/>
      <c r="AT466" s="216" t="s">
        <v>131</v>
      </c>
      <c r="AU466" s="216" t="s">
        <v>84</v>
      </c>
      <c r="AV466" s="14" t="s">
        <v>128</v>
      </c>
      <c r="AW466" s="14" t="s">
        <v>36</v>
      </c>
      <c r="AX466" s="14" t="s">
        <v>79</v>
      </c>
      <c r="AY466" s="216" t="s">
        <v>121</v>
      </c>
    </row>
    <row r="467" spans="1:65" s="2" customFormat="1" ht="24.2" customHeight="1">
      <c r="A467" s="37"/>
      <c r="B467" s="38"/>
      <c r="C467" s="177" t="s">
        <v>483</v>
      </c>
      <c r="D467" s="177" t="s">
        <v>124</v>
      </c>
      <c r="E467" s="178" t="s">
        <v>484</v>
      </c>
      <c r="F467" s="179" t="s">
        <v>485</v>
      </c>
      <c r="G467" s="180" t="s">
        <v>457</v>
      </c>
      <c r="H467" s="181">
        <v>60</v>
      </c>
      <c r="I467" s="182"/>
      <c r="J467" s="183">
        <f>ROUND(I467*H467,2)</f>
        <v>0</v>
      </c>
      <c r="K467" s="179" t="s">
        <v>141</v>
      </c>
      <c r="L467" s="42"/>
      <c r="M467" s="184" t="s">
        <v>21</v>
      </c>
      <c r="N467" s="185" t="s">
        <v>45</v>
      </c>
      <c r="O467" s="67"/>
      <c r="P467" s="186">
        <f>O467*H467</f>
        <v>0</v>
      </c>
      <c r="Q467" s="186">
        <v>0</v>
      </c>
      <c r="R467" s="186">
        <f>Q467*H467</f>
        <v>0</v>
      </c>
      <c r="S467" s="186">
        <v>0</v>
      </c>
      <c r="T467" s="187">
        <f>S467*H467</f>
        <v>0</v>
      </c>
      <c r="U467" s="37"/>
      <c r="V467" s="37"/>
      <c r="W467" s="37"/>
      <c r="X467" s="37"/>
      <c r="Y467" s="37"/>
      <c r="Z467" s="37"/>
      <c r="AA467" s="37"/>
      <c r="AB467" s="37"/>
      <c r="AC467" s="37"/>
      <c r="AD467" s="37"/>
      <c r="AE467" s="37"/>
      <c r="AR467" s="188" t="s">
        <v>128</v>
      </c>
      <c r="AT467" s="188" t="s">
        <v>124</v>
      </c>
      <c r="AU467" s="188" t="s">
        <v>84</v>
      </c>
      <c r="AY467" s="19" t="s">
        <v>121</v>
      </c>
      <c r="BE467" s="189">
        <f>IF(N467="základní",J467,0)</f>
        <v>0</v>
      </c>
      <c r="BF467" s="189">
        <f>IF(N467="snížená",J467,0)</f>
        <v>0</v>
      </c>
      <c r="BG467" s="189">
        <f>IF(N467="zákl. přenesená",J467,0)</f>
        <v>0</v>
      </c>
      <c r="BH467" s="189">
        <f>IF(N467="sníž. přenesená",J467,0)</f>
        <v>0</v>
      </c>
      <c r="BI467" s="189">
        <f>IF(N467="nulová",J467,0)</f>
        <v>0</v>
      </c>
      <c r="BJ467" s="19" t="s">
        <v>79</v>
      </c>
      <c r="BK467" s="189">
        <f>ROUND(I467*H467,2)</f>
        <v>0</v>
      </c>
      <c r="BL467" s="19" t="s">
        <v>128</v>
      </c>
      <c r="BM467" s="188" t="s">
        <v>486</v>
      </c>
    </row>
    <row r="468" spans="1:65" s="2" customFormat="1" ht="19.5">
      <c r="A468" s="37"/>
      <c r="B468" s="38"/>
      <c r="C468" s="39"/>
      <c r="D468" s="190" t="s">
        <v>130</v>
      </c>
      <c r="E468" s="39"/>
      <c r="F468" s="191" t="s">
        <v>487</v>
      </c>
      <c r="G468" s="39"/>
      <c r="H468" s="39"/>
      <c r="I468" s="192"/>
      <c r="J468" s="39"/>
      <c r="K468" s="39"/>
      <c r="L468" s="42"/>
      <c r="M468" s="193"/>
      <c r="N468" s="194"/>
      <c r="O468" s="67"/>
      <c r="P468" s="67"/>
      <c r="Q468" s="67"/>
      <c r="R468" s="67"/>
      <c r="S468" s="67"/>
      <c r="T468" s="68"/>
      <c r="U468" s="37"/>
      <c r="V468" s="37"/>
      <c r="W468" s="37"/>
      <c r="X468" s="37"/>
      <c r="Y468" s="37"/>
      <c r="Z468" s="37"/>
      <c r="AA468" s="37"/>
      <c r="AB468" s="37"/>
      <c r="AC468" s="37"/>
      <c r="AD468" s="37"/>
      <c r="AE468" s="37"/>
      <c r="AT468" s="19" t="s">
        <v>130</v>
      </c>
      <c r="AU468" s="19" t="s">
        <v>84</v>
      </c>
    </row>
    <row r="469" spans="1:65" s="2" customFormat="1" ht="11.25">
      <c r="A469" s="37"/>
      <c r="B469" s="38"/>
      <c r="C469" s="39"/>
      <c r="D469" s="217" t="s">
        <v>144</v>
      </c>
      <c r="E469" s="39"/>
      <c r="F469" s="218" t="s">
        <v>488</v>
      </c>
      <c r="G469" s="39"/>
      <c r="H469" s="39"/>
      <c r="I469" s="192"/>
      <c r="J469" s="39"/>
      <c r="K469" s="39"/>
      <c r="L469" s="42"/>
      <c r="M469" s="193"/>
      <c r="N469" s="194"/>
      <c r="O469" s="67"/>
      <c r="P469" s="67"/>
      <c r="Q469" s="67"/>
      <c r="R469" s="67"/>
      <c r="S469" s="67"/>
      <c r="T469" s="68"/>
      <c r="U469" s="37"/>
      <c r="V469" s="37"/>
      <c r="W469" s="37"/>
      <c r="X469" s="37"/>
      <c r="Y469" s="37"/>
      <c r="Z469" s="37"/>
      <c r="AA469" s="37"/>
      <c r="AB469" s="37"/>
      <c r="AC469" s="37"/>
      <c r="AD469" s="37"/>
      <c r="AE469" s="37"/>
      <c r="AT469" s="19" t="s">
        <v>144</v>
      </c>
      <c r="AU469" s="19" t="s">
        <v>84</v>
      </c>
    </row>
    <row r="470" spans="1:65" s="16" customFormat="1" ht="11.25">
      <c r="B470" s="240"/>
      <c r="C470" s="241"/>
      <c r="D470" s="190" t="s">
        <v>131</v>
      </c>
      <c r="E470" s="242" t="s">
        <v>21</v>
      </c>
      <c r="F470" s="243" t="s">
        <v>461</v>
      </c>
      <c r="G470" s="241"/>
      <c r="H470" s="242" t="s">
        <v>21</v>
      </c>
      <c r="I470" s="244"/>
      <c r="J470" s="241"/>
      <c r="K470" s="241"/>
      <c r="L470" s="245"/>
      <c r="M470" s="246"/>
      <c r="N470" s="247"/>
      <c r="O470" s="247"/>
      <c r="P470" s="247"/>
      <c r="Q470" s="247"/>
      <c r="R470" s="247"/>
      <c r="S470" s="247"/>
      <c r="T470" s="248"/>
      <c r="AT470" s="249" t="s">
        <v>131</v>
      </c>
      <c r="AU470" s="249" t="s">
        <v>84</v>
      </c>
      <c r="AV470" s="16" t="s">
        <v>79</v>
      </c>
      <c r="AW470" s="16" t="s">
        <v>36</v>
      </c>
      <c r="AX470" s="16" t="s">
        <v>74</v>
      </c>
      <c r="AY470" s="249" t="s">
        <v>121</v>
      </c>
    </row>
    <row r="471" spans="1:65" s="13" customFormat="1" ht="11.25">
      <c r="B471" s="195"/>
      <c r="C471" s="196"/>
      <c r="D471" s="190" t="s">
        <v>131</v>
      </c>
      <c r="E471" s="197" t="s">
        <v>21</v>
      </c>
      <c r="F471" s="198" t="s">
        <v>489</v>
      </c>
      <c r="G471" s="196"/>
      <c r="H471" s="199">
        <v>60</v>
      </c>
      <c r="I471" s="200"/>
      <c r="J471" s="196"/>
      <c r="K471" s="196"/>
      <c r="L471" s="201"/>
      <c r="M471" s="202"/>
      <c r="N471" s="203"/>
      <c r="O471" s="203"/>
      <c r="P471" s="203"/>
      <c r="Q471" s="203"/>
      <c r="R471" s="203"/>
      <c r="S471" s="203"/>
      <c r="T471" s="204"/>
      <c r="AT471" s="205" t="s">
        <v>131</v>
      </c>
      <c r="AU471" s="205" t="s">
        <v>84</v>
      </c>
      <c r="AV471" s="13" t="s">
        <v>84</v>
      </c>
      <c r="AW471" s="13" t="s">
        <v>36</v>
      </c>
      <c r="AX471" s="13" t="s">
        <v>79</v>
      </c>
      <c r="AY471" s="205" t="s">
        <v>121</v>
      </c>
    </row>
    <row r="472" spans="1:65" s="2" customFormat="1" ht="24.2" customHeight="1">
      <c r="A472" s="37"/>
      <c r="B472" s="38"/>
      <c r="C472" s="177" t="s">
        <v>490</v>
      </c>
      <c r="D472" s="177" t="s">
        <v>124</v>
      </c>
      <c r="E472" s="178" t="s">
        <v>491</v>
      </c>
      <c r="F472" s="179" t="s">
        <v>492</v>
      </c>
      <c r="G472" s="180" t="s">
        <v>457</v>
      </c>
      <c r="H472" s="181">
        <v>20</v>
      </c>
      <c r="I472" s="182"/>
      <c r="J472" s="183">
        <f>ROUND(I472*H472,2)</f>
        <v>0</v>
      </c>
      <c r="K472" s="179" t="s">
        <v>141</v>
      </c>
      <c r="L472" s="42"/>
      <c r="M472" s="184" t="s">
        <v>21</v>
      </c>
      <c r="N472" s="185" t="s">
        <v>45</v>
      </c>
      <c r="O472" s="67"/>
      <c r="P472" s="186">
        <f>O472*H472</f>
        <v>0</v>
      </c>
      <c r="Q472" s="186">
        <v>0</v>
      </c>
      <c r="R472" s="186">
        <f>Q472*H472</f>
        <v>0</v>
      </c>
      <c r="S472" s="186">
        <v>0</v>
      </c>
      <c r="T472" s="187">
        <f>S472*H472</f>
        <v>0</v>
      </c>
      <c r="U472" s="37"/>
      <c r="V472" s="37"/>
      <c r="W472" s="37"/>
      <c r="X472" s="37"/>
      <c r="Y472" s="37"/>
      <c r="Z472" s="37"/>
      <c r="AA472" s="37"/>
      <c r="AB472" s="37"/>
      <c r="AC472" s="37"/>
      <c r="AD472" s="37"/>
      <c r="AE472" s="37"/>
      <c r="AR472" s="188" t="s">
        <v>128</v>
      </c>
      <c r="AT472" s="188" t="s">
        <v>124</v>
      </c>
      <c r="AU472" s="188" t="s">
        <v>84</v>
      </c>
      <c r="AY472" s="19" t="s">
        <v>121</v>
      </c>
      <c r="BE472" s="189">
        <f>IF(N472="základní",J472,0)</f>
        <v>0</v>
      </c>
      <c r="BF472" s="189">
        <f>IF(N472="snížená",J472,0)</f>
        <v>0</v>
      </c>
      <c r="BG472" s="189">
        <f>IF(N472="zákl. přenesená",J472,0)</f>
        <v>0</v>
      </c>
      <c r="BH472" s="189">
        <f>IF(N472="sníž. přenesená",J472,0)</f>
        <v>0</v>
      </c>
      <c r="BI472" s="189">
        <f>IF(N472="nulová",J472,0)</f>
        <v>0</v>
      </c>
      <c r="BJ472" s="19" t="s">
        <v>79</v>
      </c>
      <c r="BK472" s="189">
        <f>ROUND(I472*H472,2)</f>
        <v>0</v>
      </c>
      <c r="BL472" s="19" t="s">
        <v>128</v>
      </c>
      <c r="BM472" s="188" t="s">
        <v>493</v>
      </c>
    </row>
    <row r="473" spans="1:65" s="2" customFormat="1" ht="19.5">
      <c r="A473" s="37"/>
      <c r="B473" s="38"/>
      <c r="C473" s="39"/>
      <c r="D473" s="190" t="s">
        <v>130</v>
      </c>
      <c r="E473" s="39"/>
      <c r="F473" s="191" t="s">
        <v>494</v>
      </c>
      <c r="G473" s="39"/>
      <c r="H473" s="39"/>
      <c r="I473" s="192"/>
      <c r="J473" s="39"/>
      <c r="K473" s="39"/>
      <c r="L473" s="42"/>
      <c r="M473" s="193"/>
      <c r="N473" s="194"/>
      <c r="O473" s="67"/>
      <c r="P473" s="67"/>
      <c r="Q473" s="67"/>
      <c r="R473" s="67"/>
      <c r="S473" s="67"/>
      <c r="T473" s="68"/>
      <c r="U473" s="37"/>
      <c r="V473" s="37"/>
      <c r="W473" s="37"/>
      <c r="X473" s="37"/>
      <c r="Y473" s="37"/>
      <c r="Z473" s="37"/>
      <c r="AA473" s="37"/>
      <c r="AB473" s="37"/>
      <c r="AC473" s="37"/>
      <c r="AD473" s="37"/>
      <c r="AE473" s="37"/>
      <c r="AT473" s="19" t="s">
        <v>130</v>
      </c>
      <c r="AU473" s="19" t="s">
        <v>84</v>
      </c>
    </row>
    <row r="474" spans="1:65" s="2" customFormat="1" ht="11.25">
      <c r="A474" s="37"/>
      <c r="B474" s="38"/>
      <c r="C474" s="39"/>
      <c r="D474" s="217" t="s">
        <v>144</v>
      </c>
      <c r="E474" s="39"/>
      <c r="F474" s="218" t="s">
        <v>495</v>
      </c>
      <c r="G474" s="39"/>
      <c r="H474" s="39"/>
      <c r="I474" s="192"/>
      <c r="J474" s="39"/>
      <c r="K474" s="39"/>
      <c r="L474" s="42"/>
      <c r="M474" s="193"/>
      <c r="N474" s="194"/>
      <c r="O474" s="67"/>
      <c r="P474" s="67"/>
      <c r="Q474" s="67"/>
      <c r="R474" s="67"/>
      <c r="S474" s="67"/>
      <c r="T474" s="68"/>
      <c r="U474" s="37"/>
      <c r="V474" s="37"/>
      <c r="W474" s="37"/>
      <c r="X474" s="37"/>
      <c r="Y474" s="37"/>
      <c r="Z474" s="37"/>
      <c r="AA474" s="37"/>
      <c r="AB474" s="37"/>
      <c r="AC474" s="37"/>
      <c r="AD474" s="37"/>
      <c r="AE474" s="37"/>
      <c r="AT474" s="19" t="s">
        <v>144</v>
      </c>
      <c r="AU474" s="19" t="s">
        <v>84</v>
      </c>
    </row>
    <row r="475" spans="1:65" s="2" customFormat="1" ht="24.2" customHeight="1">
      <c r="A475" s="37"/>
      <c r="B475" s="38"/>
      <c r="C475" s="177" t="s">
        <v>496</v>
      </c>
      <c r="D475" s="177" t="s">
        <v>124</v>
      </c>
      <c r="E475" s="178" t="s">
        <v>497</v>
      </c>
      <c r="F475" s="179" t="s">
        <v>498</v>
      </c>
      <c r="G475" s="180" t="s">
        <v>457</v>
      </c>
      <c r="H475" s="181">
        <v>9</v>
      </c>
      <c r="I475" s="182"/>
      <c r="J475" s="183">
        <f>ROUND(I475*H475,2)</f>
        <v>0</v>
      </c>
      <c r="K475" s="179" t="s">
        <v>141</v>
      </c>
      <c r="L475" s="42"/>
      <c r="M475" s="184" t="s">
        <v>21</v>
      </c>
      <c r="N475" s="185" t="s">
        <v>45</v>
      </c>
      <c r="O475" s="67"/>
      <c r="P475" s="186">
        <f>O475*H475</f>
        <v>0</v>
      </c>
      <c r="Q475" s="186">
        <v>0</v>
      </c>
      <c r="R475" s="186">
        <f>Q475*H475</f>
        <v>0</v>
      </c>
      <c r="S475" s="186">
        <v>0</v>
      </c>
      <c r="T475" s="187">
        <f>S475*H475</f>
        <v>0</v>
      </c>
      <c r="U475" s="37"/>
      <c r="V475" s="37"/>
      <c r="W475" s="37"/>
      <c r="X475" s="37"/>
      <c r="Y475" s="37"/>
      <c r="Z475" s="37"/>
      <c r="AA475" s="37"/>
      <c r="AB475" s="37"/>
      <c r="AC475" s="37"/>
      <c r="AD475" s="37"/>
      <c r="AE475" s="37"/>
      <c r="AR475" s="188" t="s">
        <v>128</v>
      </c>
      <c r="AT475" s="188" t="s">
        <v>124</v>
      </c>
      <c r="AU475" s="188" t="s">
        <v>84</v>
      </c>
      <c r="AY475" s="19" t="s">
        <v>121</v>
      </c>
      <c r="BE475" s="189">
        <f>IF(N475="základní",J475,0)</f>
        <v>0</v>
      </c>
      <c r="BF475" s="189">
        <f>IF(N475="snížená",J475,0)</f>
        <v>0</v>
      </c>
      <c r="BG475" s="189">
        <f>IF(N475="zákl. přenesená",J475,0)</f>
        <v>0</v>
      </c>
      <c r="BH475" s="189">
        <f>IF(N475="sníž. přenesená",J475,0)</f>
        <v>0</v>
      </c>
      <c r="BI475" s="189">
        <f>IF(N475="nulová",J475,0)</f>
        <v>0</v>
      </c>
      <c r="BJ475" s="19" t="s">
        <v>79</v>
      </c>
      <c r="BK475" s="189">
        <f>ROUND(I475*H475,2)</f>
        <v>0</v>
      </c>
      <c r="BL475" s="19" t="s">
        <v>128</v>
      </c>
      <c r="BM475" s="188" t="s">
        <v>499</v>
      </c>
    </row>
    <row r="476" spans="1:65" s="2" customFormat="1" ht="19.5">
      <c r="A476" s="37"/>
      <c r="B476" s="38"/>
      <c r="C476" s="39"/>
      <c r="D476" s="190" t="s">
        <v>130</v>
      </c>
      <c r="E476" s="39"/>
      <c r="F476" s="191" t="s">
        <v>500</v>
      </c>
      <c r="G476" s="39"/>
      <c r="H476" s="39"/>
      <c r="I476" s="192"/>
      <c r="J476" s="39"/>
      <c r="K476" s="39"/>
      <c r="L476" s="42"/>
      <c r="M476" s="193"/>
      <c r="N476" s="194"/>
      <c r="O476" s="67"/>
      <c r="P476" s="67"/>
      <c r="Q476" s="67"/>
      <c r="R476" s="67"/>
      <c r="S476" s="67"/>
      <c r="T476" s="68"/>
      <c r="U476" s="37"/>
      <c r="V476" s="37"/>
      <c r="W476" s="37"/>
      <c r="X476" s="37"/>
      <c r="Y476" s="37"/>
      <c r="Z476" s="37"/>
      <c r="AA476" s="37"/>
      <c r="AB476" s="37"/>
      <c r="AC476" s="37"/>
      <c r="AD476" s="37"/>
      <c r="AE476" s="37"/>
      <c r="AT476" s="19" t="s">
        <v>130</v>
      </c>
      <c r="AU476" s="19" t="s">
        <v>84</v>
      </c>
    </row>
    <row r="477" spans="1:65" s="2" customFormat="1" ht="11.25">
      <c r="A477" s="37"/>
      <c r="B477" s="38"/>
      <c r="C477" s="39"/>
      <c r="D477" s="217" t="s">
        <v>144</v>
      </c>
      <c r="E477" s="39"/>
      <c r="F477" s="218" t="s">
        <v>501</v>
      </c>
      <c r="G477" s="39"/>
      <c r="H477" s="39"/>
      <c r="I477" s="192"/>
      <c r="J477" s="39"/>
      <c r="K477" s="39"/>
      <c r="L477" s="42"/>
      <c r="M477" s="193"/>
      <c r="N477" s="194"/>
      <c r="O477" s="67"/>
      <c r="P477" s="67"/>
      <c r="Q477" s="67"/>
      <c r="R477" s="67"/>
      <c r="S477" s="67"/>
      <c r="T477" s="68"/>
      <c r="U477" s="37"/>
      <c r="V477" s="37"/>
      <c r="W477" s="37"/>
      <c r="X477" s="37"/>
      <c r="Y477" s="37"/>
      <c r="Z477" s="37"/>
      <c r="AA477" s="37"/>
      <c r="AB477" s="37"/>
      <c r="AC477" s="37"/>
      <c r="AD477" s="37"/>
      <c r="AE477" s="37"/>
      <c r="AT477" s="19" t="s">
        <v>144</v>
      </c>
      <c r="AU477" s="19" t="s">
        <v>84</v>
      </c>
    </row>
    <row r="478" spans="1:65" s="2" customFormat="1" ht="33" customHeight="1">
      <c r="A478" s="37"/>
      <c r="B478" s="38"/>
      <c r="C478" s="177" t="s">
        <v>502</v>
      </c>
      <c r="D478" s="177" t="s">
        <v>124</v>
      </c>
      <c r="E478" s="178" t="s">
        <v>503</v>
      </c>
      <c r="F478" s="179" t="s">
        <v>504</v>
      </c>
      <c r="G478" s="180" t="s">
        <v>189</v>
      </c>
      <c r="H478" s="181">
        <v>15.36</v>
      </c>
      <c r="I478" s="182"/>
      <c r="J478" s="183">
        <f>ROUND(I478*H478,2)</f>
        <v>0</v>
      </c>
      <c r="K478" s="179" t="s">
        <v>141</v>
      </c>
      <c r="L478" s="42"/>
      <c r="M478" s="184" t="s">
        <v>21</v>
      </c>
      <c r="N478" s="185" t="s">
        <v>45</v>
      </c>
      <c r="O478" s="67"/>
      <c r="P478" s="186">
        <f>O478*H478</f>
        <v>0</v>
      </c>
      <c r="Q478" s="186">
        <v>1.0000000000000001E-5</v>
      </c>
      <c r="R478" s="186">
        <f>Q478*H478</f>
        <v>1.5360000000000002E-4</v>
      </c>
      <c r="S478" s="186">
        <v>0</v>
      </c>
      <c r="T478" s="187">
        <f>S478*H478</f>
        <v>0</v>
      </c>
      <c r="U478" s="37"/>
      <c r="V478" s="37"/>
      <c r="W478" s="37"/>
      <c r="X478" s="37"/>
      <c r="Y478" s="37"/>
      <c r="Z478" s="37"/>
      <c r="AA478" s="37"/>
      <c r="AB478" s="37"/>
      <c r="AC478" s="37"/>
      <c r="AD478" s="37"/>
      <c r="AE478" s="37"/>
      <c r="AR478" s="188" t="s">
        <v>128</v>
      </c>
      <c r="AT478" s="188" t="s">
        <v>124</v>
      </c>
      <c r="AU478" s="188" t="s">
        <v>84</v>
      </c>
      <c r="AY478" s="19" t="s">
        <v>121</v>
      </c>
      <c r="BE478" s="189">
        <f>IF(N478="základní",J478,0)</f>
        <v>0</v>
      </c>
      <c r="BF478" s="189">
        <f>IF(N478="snížená",J478,0)</f>
        <v>0</v>
      </c>
      <c r="BG478" s="189">
        <f>IF(N478="zákl. přenesená",J478,0)</f>
        <v>0</v>
      </c>
      <c r="BH478" s="189">
        <f>IF(N478="sníž. přenesená",J478,0)</f>
        <v>0</v>
      </c>
      <c r="BI478" s="189">
        <f>IF(N478="nulová",J478,0)</f>
        <v>0</v>
      </c>
      <c r="BJ478" s="19" t="s">
        <v>79</v>
      </c>
      <c r="BK478" s="189">
        <f>ROUND(I478*H478,2)</f>
        <v>0</v>
      </c>
      <c r="BL478" s="19" t="s">
        <v>128</v>
      </c>
      <c r="BM478" s="188" t="s">
        <v>505</v>
      </c>
    </row>
    <row r="479" spans="1:65" s="2" customFormat="1" ht="19.5">
      <c r="A479" s="37"/>
      <c r="B479" s="38"/>
      <c r="C479" s="39"/>
      <c r="D479" s="190" t="s">
        <v>130</v>
      </c>
      <c r="E479" s="39"/>
      <c r="F479" s="191" t="s">
        <v>506</v>
      </c>
      <c r="G479" s="39"/>
      <c r="H479" s="39"/>
      <c r="I479" s="192"/>
      <c r="J479" s="39"/>
      <c r="K479" s="39"/>
      <c r="L479" s="42"/>
      <c r="M479" s="193"/>
      <c r="N479" s="194"/>
      <c r="O479" s="67"/>
      <c r="P479" s="67"/>
      <c r="Q479" s="67"/>
      <c r="R479" s="67"/>
      <c r="S479" s="67"/>
      <c r="T479" s="68"/>
      <c r="U479" s="37"/>
      <c r="V479" s="37"/>
      <c r="W479" s="37"/>
      <c r="X479" s="37"/>
      <c r="Y479" s="37"/>
      <c r="Z479" s="37"/>
      <c r="AA479" s="37"/>
      <c r="AB479" s="37"/>
      <c r="AC479" s="37"/>
      <c r="AD479" s="37"/>
      <c r="AE479" s="37"/>
      <c r="AT479" s="19" t="s">
        <v>130</v>
      </c>
      <c r="AU479" s="19" t="s">
        <v>84</v>
      </c>
    </row>
    <row r="480" spans="1:65" s="2" customFormat="1" ht="11.25">
      <c r="A480" s="37"/>
      <c r="B480" s="38"/>
      <c r="C480" s="39"/>
      <c r="D480" s="217" t="s">
        <v>144</v>
      </c>
      <c r="E480" s="39"/>
      <c r="F480" s="218" t="s">
        <v>507</v>
      </c>
      <c r="G480" s="39"/>
      <c r="H480" s="39"/>
      <c r="I480" s="192"/>
      <c r="J480" s="39"/>
      <c r="K480" s="39"/>
      <c r="L480" s="42"/>
      <c r="M480" s="193"/>
      <c r="N480" s="194"/>
      <c r="O480" s="67"/>
      <c r="P480" s="67"/>
      <c r="Q480" s="67"/>
      <c r="R480" s="67"/>
      <c r="S480" s="67"/>
      <c r="T480" s="68"/>
      <c r="U480" s="37"/>
      <c r="V480" s="37"/>
      <c r="W480" s="37"/>
      <c r="X480" s="37"/>
      <c r="Y480" s="37"/>
      <c r="Z480" s="37"/>
      <c r="AA480" s="37"/>
      <c r="AB480" s="37"/>
      <c r="AC480" s="37"/>
      <c r="AD480" s="37"/>
      <c r="AE480" s="37"/>
      <c r="AT480" s="19" t="s">
        <v>144</v>
      </c>
      <c r="AU480" s="19" t="s">
        <v>84</v>
      </c>
    </row>
    <row r="481" spans="1:65" s="13" customFormat="1" ht="11.25">
      <c r="B481" s="195"/>
      <c r="C481" s="196"/>
      <c r="D481" s="190" t="s">
        <v>131</v>
      </c>
      <c r="E481" s="197" t="s">
        <v>21</v>
      </c>
      <c r="F481" s="198" t="s">
        <v>508</v>
      </c>
      <c r="G481" s="196"/>
      <c r="H481" s="199">
        <v>3.84</v>
      </c>
      <c r="I481" s="200"/>
      <c r="J481" s="196"/>
      <c r="K481" s="196"/>
      <c r="L481" s="201"/>
      <c r="M481" s="202"/>
      <c r="N481" s="203"/>
      <c r="O481" s="203"/>
      <c r="P481" s="203"/>
      <c r="Q481" s="203"/>
      <c r="R481" s="203"/>
      <c r="S481" s="203"/>
      <c r="T481" s="204"/>
      <c r="AT481" s="205" t="s">
        <v>131</v>
      </c>
      <c r="AU481" s="205" t="s">
        <v>84</v>
      </c>
      <c r="AV481" s="13" t="s">
        <v>84</v>
      </c>
      <c r="AW481" s="13" t="s">
        <v>36</v>
      </c>
      <c r="AX481" s="13" t="s">
        <v>74</v>
      </c>
      <c r="AY481" s="205" t="s">
        <v>121</v>
      </c>
    </row>
    <row r="482" spans="1:65" s="13" customFormat="1" ht="11.25">
      <c r="B482" s="195"/>
      <c r="C482" s="196"/>
      <c r="D482" s="190" t="s">
        <v>131</v>
      </c>
      <c r="E482" s="197" t="s">
        <v>21</v>
      </c>
      <c r="F482" s="198" t="s">
        <v>509</v>
      </c>
      <c r="G482" s="196"/>
      <c r="H482" s="199">
        <v>2.16</v>
      </c>
      <c r="I482" s="200"/>
      <c r="J482" s="196"/>
      <c r="K482" s="196"/>
      <c r="L482" s="201"/>
      <c r="M482" s="202"/>
      <c r="N482" s="203"/>
      <c r="O482" s="203"/>
      <c r="P482" s="203"/>
      <c r="Q482" s="203"/>
      <c r="R482" s="203"/>
      <c r="S482" s="203"/>
      <c r="T482" s="204"/>
      <c r="AT482" s="205" t="s">
        <v>131</v>
      </c>
      <c r="AU482" s="205" t="s">
        <v>84</v>
      </c>
      <c r="AV482" s="13" t="s">
        <v>84</v>
      </c>
      <c r="AW482" s="13" t="s">
        <v>36</v>
      </c>
      <c r="AX482" s="13" t="s">
        <v>74</v>
      </c>
      <c r="AY482" s="205" t="s">
        <v>121</v>
      </c>
    </row>
    <row r="483" spans="1:65" s="13" customFormat="1" ht="11.25">
      <c r="B483" s="195"/>
      <c r="C483" s="196"/>
      <c r="D483" s="190" t="s">
        <v>131</v>
      </c>
      <c r="E483" s="197" t="s">
        <v>21</v>
      </c>
      <c r="F483" s="198" t="s">
        <v>510</v>
      </c>
      <c r="G483" s="196"/>
      <c r="H483" s="199">
        <v>2.16</v>
      </c>
      <c r="I483" s="200"/>
      <c r="J483" s="196"/>
      <c r="K483" s="196"/>
      <c r="L483" s="201"/>
      <c r="M483" s="202"/>
      <c r="N483" s="203"/>
      <c r="O483" s="203"/>
      <c r="P483" s="203"/>
      <c r="Q483" s="203"/>
      <c r="R483" s="203"/>
      <c r="S483" s="203"/>
      <c r="T483" s="204"/>
      <c r="AT483" s="205" t="s">
        <v>131</v>
      </c>
      <c r="AU483" s="205" t="s">
        <v>84</v>
      </c>
      <c r="AV483" s="13" t="s">
        <v>84</v>
      </c>
      <c r="AW483" s="13" t="s">
        <v>36</v>
      </c>
      <c r="AX483" s="13" t="s">
        <v>74</v>
      </c>
      <c r="AY483" s="205" t="s">
        <v>121</v>
      </c>
    </row>
    <row r="484" spans="1:65" s="13" customFormat="1" ht="11.25">
      <c r="B484" s="195"/>
      <c r="C484" s="196"/>
      <c r="D484" s="190" t="s">
        <v>131</v>
      </c>
      <c r="E484" s="197" t="s">
        <v>21</v>
      </c>
      <c r="F484" s="198" t="s">
        <v>511</v>
      </c>
      <c r="G484" s="196"/>
      <c r="H484" s="199">
        <v>1.44</v>
      </c>
      <c r="I484" s="200"/>
      <c r="J484" s="196"/>
      <c r="K484" s="196"/>
      <c r="L484" s="201"/>
      <c r="M484" s="202"/>
      <c r="N484" s="203"/>
      <c r="O484" s="203"/>
      <c r="P484" s="203"/>
      <c r="Q484" s="203"/>
      <c r="R484" s="203"/>
      <c r="S484" s="203"/>
      <c r="T484" s="204"/>
      <c r="AT484" s="205" t="s">
        <v>131</v>
      </c>
      <c r="AU484" s="205" t="s">
        <v>84</v>
      </c>
      <c r="AV484" s="13" t="s">
        <v>84</v>
      </c>
      <c r="AW484" s="13" t="s">
        <v>36</v>
      </c>
      <c r="AX484" s="13" t="s">
        <v>74</v>
      </c>
      <c r="AY484" s="205" t="s">
        <v>121</v>
      </c>
    </row>
    <row r="485" spans="1:65" s="13" customFormat="1" ht="11.25">
      <c r="B485" s="195"/>
      <c r="C485" s="196"/>
      <c r="D485" s="190" t="s">
        <v>131</v>
      </c>
      <c r="E485" s="197" t="s">
        <v>21</v>
      </c>
      <c r="F485" s="198" t="s">
        <v>512</v>
      </c>
      <c r="G485" s="196"/>
      <c r="H485" s="199">
        <v>1.44</v>
      </c>
      <c r="I485" s="200"/>
      <c r="J485" s="196"/>
      <c r="K485" s="196"/>
      <c r="L485" s="201"/>
      <c r="M485" s="202"/>
      <c r="N485" s="203"/>
      <c r="O485" s="203"/>
      <c r="P485" s="203"/>
      <c r="Q485" s="203"/>
      <c r="R485" s="203"/>
      <c r="S485" s="203"/>
      <c r="T485" s="204"/>
      <c r="AT485" s="205" t="s">
        <v>131</v>
      </c>
      <c r="AU485" s="205" t="s">
        <v>84</v>
      </c>
      <c r="AV485" s="13" t="s">
        <v>84</v>
      </c>
      <c r="AW485" s="13" t="s">
        <v>36</v>
      </c>
      <c r="AX485" s="13" t="s">
        <v>74</v>
      </c>
      <c r="AY485" s="205" t="s">
        <v>121</v>
      </c>
    </row>
    <row r="486" spans="1:65" s="13" customFormat="1" ht="11.25">
      <c r="B486" s="195"/>
      <c r="C486" s="196"/>
      <c r="D486" s="190" t="s">
        <v>131</v>
      </c>
      <c r="E486" s="197" t="s">
        <v>21</v>
      </c>
      <c r="F486" s="198" t="s">
        <v>513</v>
      </c>
      <c r="G486" s="196"/>
      <c r="H486" s="199">
        <v>2.16</v>
      </c>
      <c r="I486" s="200"/>
      <c r="J486" s="196"/>
      <c r="K486" s="196"/>
      <c r="L486" s="201"/>
      <c r="M486" s="202"/>
      <c r="N486" s="203"/>
      <c r="O486" s="203"/>
      <c r="P486" s="203"/>
      <c r="Q486" s="203"/>
      <c r="R486" s="203"/>
      <c r="S486" s="203"/>
      <c r="T486" s="204"/>
      <c r="AT486" s="205" t="s">
        <v>131</v>
      </c>
      <c r="AU486" s="205" t="s">
        <v>84</v>
      </c>
      <c r="AV486" s="13" t="s">
        <v>84</v>
      </c>
      <c r="AW486" s="13" t="s">
        <v>36</v>
      </c>
      <c r="AX486" s="13" t="s">
        <v>74</v>
      </c>
      <c r="AY486" s="205" t="s">
        <v>121</v>
      </c>
    </row>
    <row r="487" spans="1:65" s="13" customFormat="1" ht="11.25">
      <c r="B487" s="195"/>
      <c r="C487" s="196"/>
      <c r="D487" s="190" t="s">
        <v>131</v>
      </c>
      <c r="E487" s="197" t="s">
        <v>21</v>
      </c>
      <c r="F487" s="198" t="s">
        <v>514</v>
      </c>
      <c r="G487" s="196"/>
      <c r="H487" s="199">
        <v>2.16</v>
      </c>
      <c r="I487" s="200"/>
      <c r="J487" s="196"/>
      <c r="K487" s="196"/>
      <c r="L487" s="201"/>
      <c r="M487" s="202"/>
      <c r="N487" s="203"/>
      <c r="O487" s="203"/>
      <c r="P487" s="203"/>
      <c r="Q487" s="203"/>
      <c r="R487" s="203"/>
      <c r="S487" s="203"/>
      <c r="T487" s="204"/>
      <c r="AT487" s="205" t="s">
        <v>131</v>
      </c>
      <c r="AU487" s="205" t="s">
        <v>84</v>
      </c>
      <c r="AV487" s="13" t="s">
        <v>84</v>
      </c>
      <c r="AW487" s="13" t="s">
        <v>36</v>
      </c>
      <c r="AX487" s="13" t="s">
        <v>74</v>
      </c>
      <c r="AY487" s="205" t="s">
        <v>121</v>
      </c>
    </row>
    <row r="488" spans="1:65" s="14" customFormat="1" ht="11.25">
      <c r="B488" s="206"/>
      <c r="C488" s="207"/>
      <c r="D488" s="190" t="s">
        <v>131</v>
      </c>
      <c r="E488" s="208" t="s">
        <v>21</v>
      </c>
      <c r="F488" s="209" t="s">
        <v>133</v>
      </c>
      <c r="G488" s="207"/>
      <c r="H488" s="210">
        <v>15.36</v>
      </c>
      <c r="I488" s="211"/>
      <c r="J488" s="207"/>
      <c r="K488" s="207"/>
      <c r="L488" s="212"/>
      <c r="M488" s="213"/>
      <c r="N488" s="214"/>
      <c r="O488" s="214"/>
      <c r="P488" s="214"/>
      <c r="Q488" s="214"/>
      <c r="R488" s="214"/>
      <c r="S488" s="214"/>
      <c r="T488" s="215"/>
      <c r="AT488" s="216" t="s">
        <v>131</v>
      </c>
      <c r="AU488" s="216" t="s">
        <v>84</v>
      </c>
      <c r="AV488" s="14" t="s">
        <v>128</v>
      </c>
      <c r="AW488" s="14" t="s">
        <v>36</v>
      </c>
      <c r="AX488" s="14" t="s">
        <v>79</v>
      </c>
      <c r="AY488" s="216" t="s">
        <v>121</v>
      </c>
    </row>
    <row r="489" spans="1:65" s="2" customFormat="1" ht="33" customHeight="1">
      <c r="A489" s="37"/>
      <c r="B489" s="38"/>
      <c r="C489" s="177" t="s">
        <v>515</v>
      </c>
      <c r="D489" s="177" t="s">
        <v>124</v>
      </c>
      <c r="E489" s="178" t="s">
        <v>516</v>
      </c>
      <c r="F489" s="179" t="s">
        <v>517</v>
      </c>
      <c r="G489" s="180" t="s">
        <v>189</v>
      </c>
      <c r="H489" s="181">
        <v>54.72</v>
      </c>
      <c r="I489" s="182"/>
      <c r="J489" s="183">
        <f>ROUND(I489*H489,2)</f>
        <v>0</v>
      </c>
      <c r="K489" s="179" t="s">
        <v>141</v>
      </c>
      <c r="L489" s="42"/>
      <c r="M489" s="184" t="s">
        <v>21</v>
      </c>
      <c r="N489" s="185" t="s">
        <v>45</v>
      </c>
      <c r="O489" s="67"/>
      <c r="P489" s="186">
        <f>O489*H489</f>
        <v>0</v>
      </c>
      <c r="Q489" s="186">
        <v>1.0000000000000001E-5</v>
      </c>
      <c r="R489" s="186">
        <f>Q489*H489</f>
        <v>5.4720000000000007E-4</v>
      </c>
      <c r="S489" s="186">
        <v>0</v>
      </c>
      <c r="T489" s="187">
        <f>S489*H489</f>
        <v>0</v>
      </c>
      <c r="U489" s="37"/>
      <c r="V489" s="37"/>
      <c r="W489" s="37"/>
      <c r="X489" s="37"/>
      <c r="Y489" s="37"/>
      <c r="Z489" s="37"/>
      <c r="AA489" s="37"/>
      <c r="AB489" s="37"/>
      <c r="AC489" s="37"/>
      <c r="AD489" s="37"/>
      <c r="AE489" s="37"/>
      <c r="AR489" s="188" t="s">
        <v>128</v>
      </c>
      <c r="AT489" s="188" t="s">
        <v>124</v>
      </c>
      <c r="AU489" s="188" t="s">
        <v>84</v>
      </c>
      <c r="AY489" s="19" t="s">
        <v>121</v>
      </c>
      <c r="BE489" s="189">
        <f>IF(N489="základní",J489,0)</f>
        <v>0</v>
      </c>
      <c r="BF489" s="189">
        <f>IF(N489="snížená",J489,0)</f>
        <v>0</v>
      </c>
      <c r="BG489" s="189">
        <f>IF(N489="zákl. přenesená",J489,0)</f>
        <v>0</v>
      </c>
      <c r="BH489" s="189">
        <f>IF(N489="sníž. přenesená",J489,0)</f>
        <v>0</v>
      </c>
      <c r="BI489" s="189">
        <f>IF(N489="nulová",J489,0)</f>
        <v>0</v>
      </c>
      <c r="BJ489" s="19" t="s">
        <v>79</v>
      </c>
      <c r="BK489" s="189">
        <f>ROUND(I489*H489,2)</f>
        <v>0</v>
      </c>
      <c r="BL489" s="19" t="s">
        <v>128</v>
      </c>
      <c r="BM489" s="188" t="s">
        <v>518</v>
      </c>
    </row>
    <row r="490" spans="1:65" s="2" customFormat="1" ht="19.5">
      <c r="A490" s="37"/>
      <c r="B490" s="38"/>
      <c r="C490" s="39"/>
      <c r="D490" s="190" t="s">
        <v>130</v>
      </c>
      <c r="E490" s="39"/>
      <c r="F490" s="191" t="s">
        <v>519</v>
      </c>
      <c r="G490" s="39"/>
      <c r="H490" s="39"/>
      <c r="I490" s="192"/>
      <c r="J490" s="39"/>
      <c r="K490" s="39"/>
      <c r="L490" s="42"/>
      <c r="M490" s="193"/>
      <c r="N490" s="194"/>
      <c r="O490" s="67"/>
      <c r="P490" s="67"/>
      <c r="Q490" s="67"/>
      <c r="R490" s="67"/>
      <c r="S490" s="67"/>
      <c r="T490" s="68"/>
      <c r="U490" s="37"/>
      <c r="V490" s="37"/>
      <c r="W490" s="37"/>
      <c r="X490" s="37"/>
      <c r="Y490" s="37"/>
      <c r="Z490" s="37"/>
      <c r="AA490" s="37"/>
      <c r="AB490" s="37"/>
      <c r="AC490" s="37"/>
      <c r="AD490" s="37"/>
      <c r="AE490" s="37"/>
      <c r="AT490" s="19" t="s">
        <v>130</v>
      </c>
      <c r="AU490" s="19" t="s">
        <v>84</v>
      </c>
    </row>
    <row r="491" spans="1:65" s="2" customFormat="1" ht="11.25">
      <c r="A491" s="37"/>
      <c r="B491" s="38"/>
      <c r="C491" s="39"/>
      <c r="D491" s="217" t="s">
        <v>144</v>
      </c>
      <c r="E491" s="39"/>
      <c r="F491" s="218" t="s">
        <v>520</v>
      </c>
      <c r="G491" s="39"/>
      <c r="H491" s="39"/>
      <c r="I491" s="192"/>
      <c r="J491" s="39"/>
      <c r="K491" s="39"/>
      <c r="L491" s="42"/>
      <c r="M491" s="193"/>
      <c r="N491" s="194"/>
      <c r="O491" s="67"/>
      <c r="P491" s="67"/>
      <c r="Q491" s="67"/>
      <c r="R491" s="67"/>
      <c r="S491" s="67"/>
      <c r="T491" s="68"/>
      <c r="U491" s="37"/>
      <c r="V491" s="37"/>
      <c r="W491" s="37"/>
      <c r="X491" s="37"/>
      <c r="Y491" s="37"/>
      <c r="Z491" s="37"/>
      <c r="AA491" s="37"/>
      <c r="AB491" s="37"/>
      <c r="AC491" s="37"/>
      <c r="AD491" s="37"/>
      <c r="AE491" s="37"/>
      <c r="AT491" s="19" t="s">
        <v>144</v>
      </c>
      <c r="AU491" s="19" t="s">
        <v>84</v>
      </c>
    </row>
    <row r="492" spans="1:65" s="13" customFormat="1" ht="11.25">
      <c r="B492" s="195"/>
      <c r="C492" s="196"/>
      <c r="D492" s="190" t="s">
        <v>131</v>
      </c>
      <c r="E492" s="197" t="s">
        <v>21</v>
      </c>
      <c r="F492" s="198" t="s">
        <v>521</v>
      </c>
      <c r="G492" s="196"/>
      <c r="H492" s="199">
        <v>14.4</v>
      </c>
      <c r="I492" s="200"/>
      <c r="J492" s="196"/>
      <c r="K492" s="196"/>
      <c r="L492" s="201"/>
      <c r="M492" s="202"/>
      <c r="N492" s="203"/>
      <c r="O492" s="203"/>
      <c r="P492" s="203"/>
      <c r="Q492" s="203"/>
      <c r="R492" s="203"/>
      <c r="S492" s="203"/>
      <c r="T492" s="204"/>
      <c r="AT492" s="205" t="s">
        <v>131</v>
      </c>
      <c r="AU492" s="205" t="s">
        <v>84</v>
      </c>
      <c r="AV492" s="13" t="s">
        <v>84</v>
      </c>
      <c r="AW492" s="13" t="s">
        <v>36</v>
      </c>
      <c r="AX492" s="13" t="s">
        <v>74</v>
      </c>
      <c r="AY492" s="205" t="s">
        <v>121</v>
      </c>
    </row>
    <row r="493" spans="1:65" s="13" customFormat="1" ht="11.25">
      <c r="B493" s="195"/>
      <c r="C493" s="196"/>
      <c r="D493" s="190" t="s">
        <v>131</v>
      </c>
      <c r="E493" s="197" t="s">
        <v>21</v>
      </c>
      <c r="F493" s="198" t="s">
        <v>522</v>
      </c>
      <c r="G493" s="196"/>
      <c r="H493" s="199">
        <v>3.6</v>
      </c>
      <c r="I493" s="200"/>
      <c r="J493" s="196"/>
      <c r="K493" s="196"/>
      <c r="L493" s="201"/>
      <c r="M493" s="202"/>
      <c r="N493" s="203"/>
      <c r="O493" s="203"/>
      <c r="P493" s="203"/>
      <c r="Q493" s="203"/>
      <c r="R493" s="203"/>
      <c r="S493" s="203"/>
      <c r="T493" s="204"/>
      <c r="AT493" s="205" t="s">
        <v>131</v>
      </c>
      <c r="AU493" s="205" t="s">
        <v>84</v>
      </c>
      <c r="AV493" s="13" t="s">
        <v>84</v>
      </c>
      <c r="AW493" s="13" t="s">
        <v>36</v>
      </c>
      <c r="AX493" s="13" t="s">
        <v>74</v>
      </c>
      <c r="AY493" s="205" t="s">
        <v>121</v>
      </c>
    </row>
    <row r="494" spans="1:65" s="13" customFormat="1" ht="11.25">
      <c r="B494" s="195"/>
      <c r="C494" s="196"/>
      <c r="D494" s="190" t="s">
        <v>131</v>
      </c>
      <c r="E494" s="197" t="s">
        <v>21</v>
      </c>
      <c r="F494" s="198" t="s">
        <v>523</v>
      </c>
      <c r="G494" s="196"/>
      <c r="H494" s="199">
        <v>7.2</v>
      </c>
      <c r="I494" s="200"/>
      <c r="J494" s="196"/>
      <c r="K494" s="196"/>
      <c r="L494" s="201"/>
      <c r="M494" s="202"/>
      <c r="N494" s="203"/>
      <c r="O494" s="203"/>
      <c r="P494" s="203"/>
      <c r="Q494" s="203"/>
      <c r="R494" s="203"/>
      <c r="S494" s="203"/>
      <c r="T494" s="204"/>
      <c r="AT494" s="205" t="s">
        <v>131</v>
      </c>
      <c r="AU494" s="205" t="s">
        <v>84</v>
      </c>
      <c r="AV494" s="13" t="s">
        <v>84</v>
      </c>
      <c r="AW494" s="13" t="s">
        <v>36</v>
      </c>
      <c r="AX494" s="13" t="s">
        <v>74</v>
      </c>
      <c r="AY494" s="205" t="s">
        <v>121</v>
      </c>
    </row>
    <row r="495" spans="1:65" s="13" customFormat="1" ht="11.25">
      <c r="B495" s="195"/>
      <c r="C495" s="196"/>
      <c r="D495" s="190" t="s">
        <v>131</v>
      </c>
      <c r="E495" s="197" t="s">
        <v>21</v>
      </c>
      <c r="F495" s="198" t="s">
        <v>524</v>
      </c>
      <c r="G495" s="196"/>
      <c r="H495" s="199">
        <v>9</v>
      </c>
      <c r="I495" s="200"/>
      <c r="J495" s="196"/>
      <c r="K495" s="196"/>
      <c r="L495" s="201"/>
      <c r="M495" s="202"/>
      <c r="N495" s="203"/>
      <c r="O495" s="203"/>
      <c r="P495" s="203"/>
      <c r="Q495" s="203"/>
      <c r="R495" s="203"/>
      <c r="S495" s="203"/>
      <c r="T495" s="204"/>
      <c r="AT495" s="205" t="s">
        <v>131</v>
      </c>
      <c r="AU495" s="205" t="s">
        <v>84</v>
      </c>
      <c r="AV495" s="13" t="s">
        <v>84</v>
      </c>
      <c r="AW495" s="13" t="s">
        <v>36</v>
      </c>
      <c r="AX495" s="13" t="s">
        <v>74</v>
      </c>
      <c r="AY495" s="205" t="s">
        <v>121</v>
      </c>
    </row>
    <row r="496" spans="1:65" s="13" customFormat="1" ht="11.25">
      <c r="B496" s="195"/>
      <c r="C496" s="196"/>
      <c r="D496" s="190" t="s">
        <v>131</v>
      </c>
      <c r="E496" s="197" t="s">
        <v>21</v>
      </c>
      <c r="F496" s="198" t="s">
        <v>525</v>
      </c>
      <c r="G496" s="196"/>
      <c r="H496" s="199">
        <v>9</v>
      </c>
      <c r="I496" s="200"/>
      <c r="J496" s="196"/>
      <c r="K496" s="196"/>
      <c r="L496" s="201"/>
      <c r="M496" s="202"/>
      <c r="N496" s="203"/>
      <c r="O496" s="203"/>
      <c r="P496" s="203"/>
      <c r="Q496" s="203"/>
      <c r="R496" s="203"/>
      <c r="S496" s="203"/>
      <c r="T496" s="204"/>
      <c r="AT496" s="205" t="s">
        <v>131</v>
      </c>
      <c r="AU496" s="205" t="s">
        <v>84</v>
      </c>
      <c r="AV496" s="13" t="s">
        <v>84</v>
      </c>
      <c r="AW496" s="13" t="s">
        <v>36</v>
      </c>
      <c r="AX496" s="13" t="s">
        <v>74</v>
      </c>
      <c r="AY496" s="205" t="s">
        <v>121</v>
      </c>
    </row>
    <row r="497" spans="1:65" s="13" customFormat="1" ht="11.25">
      <c r="B497" s="195"/>
      <c r="C497" s="196"/>
      <c r="D497" s="190" t="s">
        <v>131</v>
      </c>
      <c r="E497" s="197" t="s">
        <v>21</v>
      </c>
      <c r="F497" s="198" t="s">
        <v>526</v>
      </c>
      <c r="G497" s="196"/>
      <c r="H497" s="199">
        <v>1.92</v>
      </c>
      <c r="I497" s="200"/>
      <c r="J497" s="196"/>
      <c r="K497" s="196"/>
      <c r="L497" s="201"/>
      <c r="M497" s="202"/>
      <c r="N497" s="203"/>
      <c r="O497" s="203"/>
      <c r="P497" s="203"/>
      <c r="Q497" s="203"/>
      <c r="R497" s="203"/>
      <c r="S497" s="203"/>
      <c r="T497" s="204"/>
      <c r="AT497" s="205" t="s">
        <v>131</v>
      </c>
      <c r="AU497" s="205" t="s">
        <v>84</v>
      </c>
      <c r="AV497" s="13" t="s">
        <v>84</v>
      </c>
      <c r="AW497" s="13" t="s">
        <v>36</v>
      </c>
      <c r="AX497" s="13" t="s">
        <v>74</v>
      </c>
      <c r="AY497" s="205" t="s">
        <v>121</v>
      </c>
    </row>
    <row r="498" spans="1:65" s="13" customFormat="1" ht="11.25">
      <c r="B498" s="195"/>
      <c r="C498" s="196"/>
      <c r="D498" s="190" t="s">
        <v>131</v>
      </c>
      <c r="E498" s="197" t="s">
        <v>21</v>
      </c>
      <c r="F498" s="198" t="s">
        <v>527</v>
      </c>
      <c r="G498" s="196"/>
      <c r="H498" s="199">
        <v>1.92</v>
      </c>
      <c r="I498" s="200"/>
      <c r="J498" s="196"/>
      <c r="K498" s="196"/>
      <c r="L498" s="201"/>
      <c r="M498" s="202"/>
      <c r="N498" s="203"/>
      <c r="O498" s="203"/>
      <c r="P498" s="203"/>
      <c r="Q498" s="203"/>
      <c r="R498" s="203"/>
      <c r="S498" s="203"/>
      <c r="T498" s="204"/>
      <c r="AT498" s="205" t="s">
        <v>131</v>
      </c>
      <c r="AU498" s="205" t="s">
        <v>84</v>
      </c>
      <c r="AV498" s="13" t="s">
        <v>84</v>
      </c>
      <c r="AW498" s="13" t="s">
        <v>36</v>
      </c>
      <c r="AX498" s="13" t="s">
        <v>74</v>
      </c>
      <c r="AY498" s="205" t="s">
        <v>121</v>
      </c>
    </row>
    <row r="499" spans="1:65" s="13" customFormat="1" ht="11.25">
      <c r="B499" s="195"/>
      <c r="C499" s="196"/>
      <c r="D499" s="190" t="s">
        <v>131</v>
      </c>
      <c r="E499" s="197" t="s">
        <v>21</v>
      </c>
      <c r="F499" s="198" t="s">
        <v>528</v>
      </c>
      <c r="G499" s="196"/>
      <c r="H499" s="199">
        <v>1.92</v>
      </c>
      <c r="I499" s="200"/>
      <c r="J499" s="196"/>
      <c r="K499" s="196"/>
      <c r="L499" s="201"/>
      <c r="M499" s="202"/>
      <c r="N499" s="203"/>
      <c r="O499" s="203"/>
      <c r="P499" s="203"/>
      <c r="Q499" s="203"/>
      <c r="R499" s="203"/>
      <c r="S499" s="203"/>
      <c r="T499" s="204"/>
      <c r="AT499" s="205" t="s">
        <v>131</v>
      </c>
      <c r="AU499" s="205" t="s">
        <v>84</v>
      </c>
      <c r="AV499" s="13" t="s">
        <v>84</v>
      </c>
      <c r="AW499" s="13" t="s">
        <v>36</v>
      </c>
      <c r="AX499" s="13" t="s">
        <v>74</v>
      </c>
      <c r="AY499" s="205" t="s">
        <v>121</v>
      </c>
    </row>
    <row r="500" spans="1:65" s="13" customFormat="1" ht="11.25">
      <c r="B500" s="195"/>
      <c r="C500" s="196"/>
      <c r="D500" s="190" t="s">
        <v>131</v>
      </c>
      <c r="E500" s="197" t="s">
        <v>21</v>
      </c>
      <c r="F500" s="198" t="s">
        <v>529</v>
      </c>
      <c r="G500" s="196"/>
      <c r="H500" s="199">
        <v>1.92</v>
      </c>
      <c r="I500" s="200"/>
      <c r="J500" s="196"/>
      <c r="K500" s="196"/>
      <c r="L500" s="201"/>
      <c r="M500" s="202"/>
      <c r="N500" s="203"/>
      <c r="O500" s="203"/>
      <c r="P500" s="203"/>
      <c r="Q500" s="203"/>
      <c r="R500" s="203"/>
      <c r="S500" s="203"/>
      <c r="T500" s="204"/>
      <c r="AT500" s="205" t="s">
        <v>131</v>
      </c>
      <c r="AU500" s="205" t="s">
        <v>84</v>
      </c>
      <c r="AV500" s="13" t="s">
        <v>84</v>
      </c>
      <c r="AW500" s="13" t="s">
        <v>36</v>
      </c>
      <c r="AX500" s="13" t="s">
        <v>74</v>
      </c>
      <c r="AY500" s="205" t="s">
        <v>121</v>
      </c>
    </row>
    <row r="501" spans="1:65" s="13" customFormat="1" ht="11.25">
      <c r="B501" s="195"/>
      <c r="C501" s="196"/>
      <c r="D501" s="190" t="s">
        <v>131</v>
      </c>
      <c r="E501" s="197" t="s">
        <v>21</v>
      </c>
      <c r="F501" s="198" t="s">
        <v>530</v>
      </c>
      <c r="G501" s="196"/>
      <c r="H501" s="199">
        <v>3.84</v>
      </c>
      <c r="I501" s="200"/>
      <c r="J501" s="196"/>
      <c r="K501" s="196"/>
      <c r="L501" s="201"/>
      <c r="M501" s="202"/>
      <c r="N501" s="203"/>
      <c r="O501" s="203"/>
      <c r="P501" s="203"/>
      <c r="Q501" s="203"/>
      <c r="R501" s="203"/>
      <c r="S501" s="203"/>
      <c r="T501" s="204"/>
      <c r="AT501" s="205" t="s">
        <v>131</v>
      </c>
      <c r="AU501" s="205" t="s">
        <v>84</v>
      </c>
      <c r="AV501" s="13" t="s">
        <v>84</v>
      </c>
      <c r="AW501" s="13" t="s">
        <v>36</v>
      </c>
      <c r="AX501" s="13" t="s">
        <v>74</v>
      </c>
      <c r="AY501" s="205" t="s">
        <v>121</v>
      </c>
    </row>
    <row r="502" spans="1:65" s="14" customFormat="1" ht="11.25">
      <c r="B502" s="206"/>
      <c r="C502" s="207"/>
      <c r="D502" s="190" t="s">
        <v>131</v>
      </c>
      <c r="E502" s="208" t="s">
        <v>21</v>
      </c>
      <c r="F502" s="209" t="s">
        <v>133</v>
      </c>
      <c r="G502" s="207"/>
      <c r="H502" s="210">
        <v>54.720000000000013</v>
      </c>
      <c r="I502" s="211"/>
      <c r="J502" s="207"/>
      <c r="K502" s="207"/>
      <c r="L502" s="212"/>
      <c r="M502" s="213"/>
      <c r="N502" s="214"/>
      <c r="O502" s="214"/>
      <c r="P502" s="214"/>
      <c r="Q502" s="214"/>
      <c r="R502" s="214"/>
      <c r="S502" s="214"/>
      <c r="T502" s="215"/>
      <c r="AT502" s="216" t="s">
        <v>131</v>
      </c>
      <c r="AU502" s="216" t="s">
        <v>84</v>
      </c>
      <c r="AV502" s="14" t="s">
        <v>128</v>
      </c>
      <c r="AW502" s="14" t="s">
        <v>36</v>
      </c>
      <c r="AX502" s="14" t="s">
        <v>79</v>
      </c>
      <c r="AY502" s="216" t="s">
        <v>121</v>
      </c>
    </row>
    <row r="503" spans="1:65" s="2" customFormat="1" ht="24.2" customHeight="1">
      <c r="A503" s="37"/>
      <c r="B503" s="38"/>
      <c r="C503" s="177" t="s">
        <v>531</v>
      </c>
      <c r="D503" s="177" t="s">
        <v>124</v>
      </c>
      <c r="E503" s="178" t="s">
        <v>532</v>
      </c>
      <c r="F503" s="179" t="s">
        <v>533</v>
      </c>
      <c r="G503" s="180" t="s">
        <v>189</v>
      </c>
      <c r="H503" s="181">
        <v>222.39</v>
      </c>
      <c r="I503" s="182"/>
      <c r="J503" s="183">
        <f>ROUND(I503*H503,2)</f>
        <v>0</v>
      </c>
      <c r="K503" s="179" t="s">
        <v>141</v>
      </c>
      <c r="L503" s="42"/>
      <c r="M503" s="184" t="s">
        <v>21</v>
      </c>
      <c r="N503" s="185" t="s">
        <v>45</v>
      </c>
      <c r="O503" s="67"/>
      <c r="P503" s="186">
        <f>O503*H503</f>
        <v>0</v>
      </c>
      <c r="Q503" s="186">
        <v>1.0000000000000001E-5</v>
      </c>
      <c r="R503" s="186">
        <f>Q503*H503</f>
        <v>2.2239E-3</v>
      </c>
      <c r="S503" s="186">
        <v>0</v>
      </c>
      <c r="T503" s="187">
        <f>S503*H503</f>
        <v>0</v>
      </c>
      <c r="U503" s="37"/>
      <c r="V503" s="37"/>
      <c r="W503" s="37"/>
      <c r="X503" s="37"/>
      <c r="Y503" s="37"/>
      <c r="Z503" s="37"/>
      <c r="AA503" s="37"/>
      <c r="AB503" s="37"/>
      <c r="AC503" s="37"/>
      <c r="AD503" s="37"/>
      <c r="AE503" s="37"/>
      <c r="AR503" s="188" t="s">
        <v>128</v>
      </c>
      <c r="AT503" s="188" t="s">
        <v>124</v>
      </c>
      <c r="AU503" s="188" t="s">
        <v>84</v>
      </c>
      <c r="AY503" s="19" t="s">
        <v>121</v>
      </c>
      <c r="BE503" s="189">
        <f>IF(N503="základní",J503,0)</f>
        <v>0</v>
      </c>
      <c r="BF503" s="189">
        <f>IF(N503="snížená",J503,0)</f>
        <v>0</v>
      </c>
      <c r="BG503" s="189">
        <f>IF(N503="zákl. přenesená",J503,0)</f>
        <v>0</v>
      </c>
      <c r="BH503" s="189">
        <f>IF(N503="sníž. přenesená",J503,0)</f>
        <v>0</v>
      </c>
      <c r="BI503" s="189">
        <f>IF(N503="nulová",J503,0)</f>
        <v>0</v>
      </c>
      <c r="BJ503" s="19" t="s">
        <v>79</v>
      </c>
      <c r="BK503" s="189">
        <f>ROUND(I503*H503,2)</f>
        <v>0</v>
      </c>
      <c r="BL503" s="19" t="s">
        <v>128</v>
      </c>
      <c r="BM503" s="188" t="s">
        <v>534</v>
      </c>
    </row>
    <row r="504" spans="1:65" s="2" customFormat="1" ht="19.5">
      <c r="A504" s="37"/>
      <c r="B504" s="38"/>
      <c r="C504" s="39"/>
      <c r="D504" s="190" t="s">
        <v>130</v>
      </c>
      <c r="E504" s="39"/>
      <c r="F504" s="191" t="s">
        <v>535</v>
      </c>
      <c r="G504" s="39"/>
      <c r="H504" s="39"/>
      <c r="I504" s="192"/>
      <c r="J504" s="39"/>
      <c r="K504" s="39"/>
      <c r="L504" s="42"/>
      <c r="M504" s="193"/>
      <c r="N504" s="194"/>
      <c r="O504" s="67"/>
      <c r="P504" s="67"/>
      <c r="Q504" s="67"/>
      <c r="R504" s="67"/>
      <c r="S504" s="67"/>
      <c r="T504" s="68"/>
      <c r="U504" s="37"/>
      <c r="V504" s="37"/>
      <c r="W504" s="37"/>
      <c r="X504" s="37"/>
      <c r="Y504" s="37"/>
      <c r="Z504" s="37"/>
      <c r="AA504" s="37"/>
      <c r="AB504" s="37"/>
      <c r="AC504" s="37"/>
      <c r="AD504" s="37"/>
      <c r="AE504" s="37"/>
      <c r="AT504" s="19" t="s">
        <v>130</v>
      </c>
      <c r="AU504" s="19" t="s">
        <v>84</v>
      </c>
    </row>
    <row r="505" spans="1:65" s="2" customFormat="1" ht="11.25">
      <c r="A505" s="37"/>
      <c r="B505" s="38"/>
      <c r="C505" s="39"/>
      <c r="D505" s="217" t="s">
        <v>144</v>
      </c>
      <c r="E505" s="39"/>
      <c r="F505" s="218" t="s">
        <v>536</v>
      </c>
      <c r="G505" s="39"/>
      <c r="H505" s="39"/>
      <c r="I505" s="192"/>
      <c r="J505" s="39"/>
      <c r="K505" s="39"/>
      <c r="L505" s="42"/>
      <c r="M505" s="193"/>
      <c r="N505" s="194"/>
      <c r="O505" s="67"/>
      <c r="P505" s="67"/>
      <c r="Q505" s="67"/>
      <c r="R505" s="67"/>
      <c r="S505" s="67"/>
      <c r="T505" s="68"/>
      <c r="U505" s="37"/>
      <c r="V505" s="37"/>
      <c r="W505" s="37"/>
      <c r="X505" s="37"/>
      <c r="Y505" s="37"/>
      <c r="Z505" s="37"/>
      <c r="AA505" s="37"/>
      <c r="AB505" s="37"/>
      <c r="AC505" s="37"/>
      <c r="AD505" s="37"/>
      <c r="AE505" s="37"/>
      <c r="AT505" s="19" t="s">
        <v>144</v>
      </c>
      <c r="AU505" s="19" t="s">
        <v>84</v>
      </c>
    </row>
    <row r="506" spans="1:65" s="13" customFormat="1" ht="11.25">
      <c r="B506" s="195"/>
      <c r="C506" s="196"/>
      <c r="D506" s="190" t="s">
        <v>131</v>
      </c>
      <c r="E506" s="197" t="s">
        <v>21</v>
      </c>
      <c r="F506" s="198" t="s">
        <v>537</v>
      </c>
      <c r="G506" s="196"/>
      <c r="H506" s="199">
        <v>94.08</v>
      </c>
      <c r="I506" s="200"/>
      <c r="J506" s="196"/>
      <c r="K506" s="196"/>
      <c r="L506" s="201"/>
      <c r="M506" s="202"/>
      <c r="N506" s="203"/>
      <c r="O506" s="203"/>
      <c r="P506" s="203"/>
      <c r="Q506" s="203"/>
      <c r="R506" s="203"/>
      <c r="S506" s="203"/>
      <c r="T506" s="204"/>
      <c r="AT506" s="205" t="s">
        <v>131</v>
      </c>
      <c r="AU506" s="205" t="s">
        <v>84</v>
      </c>
      <c r="AV506" s="13" t="s">
        <v>84</v>
      </c>
      <c r="AW506" s="13" t="s">
        <v>36</v>
      </c>
      <c r="AX506" s="13" t="s">
        <v>74</v>
      </c>
      <c r="AY506" s="205" t="s">
        <v>121</v>
      </c>
    </row>
    <row r="507" spans="1:65" s="13" customFormat="1" ht="11.25">
      <c r="B507" s="195"/>
      <c r="C507" s="196"/>
      <c r="D507" s="190" t="s">
        <v>131</v>
      </c>
      <c r="E507" s="197" t="s">
        <v>21</v>
      </c>
      <c r="F507" s="198" t="s">
        <v>538</v>
      </c>
      <c r="G507" s="196"/>
      <c r="H507" s="199">
        <v>6.72</v>
      </c>
      <c r="I507" s="200"/>
      <c r="J507" s="196"/>
      <c r="K507" s="196"/>
      <c r="L507" s="201"/>
      <c r="M507" s="202"/>
      <c r="N507" s="203"/>
      <c r="O507" s="203"/>
      <c r="P507" s="203"/>
      <c r="Q507" s="203"/>
      <c r="R507" s="203"/>
      <c r="S507" s="203"/>
      <c r="T507" s="204"/>
      <c r="AT507" s="205" t="s">
        <v>131</v>
      </c>
      <c r="AU507" s="205" t="s">
        <v>84</v>
      </c>
      <c r="AV507" s="13" t="s">
        <v>84</v>
      </c>
      <c r="AW507" s="13" t="s">
        <v>36</v>
      </c>
      <c r="AX507" s="13" t="s">
        <v>74</v>
      </c>
      <c r="AY507" s="205" t="s">
        <v>121</v>
      </c>
    </row>
    <row r="508" spans="1:65" s="13" customFormat="1" ht="11.25">
      <c r="B508" s="195"/>
      <c r="C508" s="196"/>
      <c r="D508" s="190" t="s">
        <v>131</v>
      </c>
      <c r="E508" s="197" t="s">
        <v>21</v>
      </c>
      <c r="F508" s="198" t="s">
        <v>539</v>
      </c>
      <c r="G508" s="196"/>
      <c r="H508" s="199">
        <v>8.6999999999999993</v>
      </c>
      <c r="I508" s="200"/>
      <c r="J508" s="196"/>
      <c r="K508" s="196"/>
      <c r="L508" s="201"/>
      <c r="M508" s="202"/>
      <c r="N508" s="203"/>
      <c r="O508" s="203"/>
      <c r="P508" s="203"/>
      <c r="Q508" s="203"/>
      <c r="R508" s="203"/>
      <c r="S508" s="203"/>
      <c r="T508" s="204"/>
      <c r="AT508" s="205" t="s">
        <v>131</v>
      </c>
      <c r="AU508" s="205" t="s">
        <v>84</v>
      </c>
      <c r="AV508" s="13" t="s">
        <v>84</v>
      </c>
      <c r="AW508" s="13" t="s">
        <v>36</v>
      </c>
      <c r="AX508" s="13" t="s">
        <v>74</v>
      </c>
      <c r="AY508" s="205" t="s">
        <v>121</v>
      </c>
    </row>
    <row r="509" spans="1:65" s="13" customFormat="1" ht="11.25">
      <c r="B509" s="195"/>
      <c r="C509" s="196"/>
      <c r="D509" s="190" t="s">
        <v>131</v>
      </c>
      <c r="E509" s="197" t="s">
        <v>21</v>
      </c>
      <c r="F509" s="198" t="s">
        <v>540</v>
      </c>
      <c r="G509" s="196"/>
      <c r="H509" s="199">
        <v>8.8800000000000008</v>
      </c>
      <c r="I509" s="200"/>
      <c r="J509" s="196"/>
      <c r="K509" s="196"/>
      <c r="L509" s="201"/>
      <c r="M509" s="202"/>
      <c r="N509" s="203"/>
      <c r="O509" s="203"/>
      <c r="P509" s="203"/>
      <c r="Q509" s="203"/>
      <c r="R509" s="203"/>
      <c r="S509" s="203"/>
      <c r="T509" s="204"/>
      <c r="AT509" s="205" t="s">
        <v>131</v>
      </c>
      <c r="AU509" s="205" t="s">
        <v>84</v>
      </c>
      <c r="AV509" s="13" t="s">
        <v>84</v>
      </c>
      <c r="AW509" s="13" t="s">
        <v>36</v>
      </c>
      <c r="AX509" s="13" t="s">
        <v>74</v>
      </c>
      <c r="AY509" s="205" t="s">
        <v>121</v>
      </c>
    </row>
    <row r="510" spans="1:65" s="13" customFormat="1" ht="11.25">
      <c r="B510" s="195"/>
      <c r="C510" s="196"/>
      <c r="D510" s="190" t="s">
        <v>131</v>
      </c>
      <c r="E510" s="197" t="s">
        <v>21</v>
      </c>
      <c r="F510" s="198" t="s">
        <v>541</v>
      </c>
      <c r="G510" s="196"/>
      <c r="H510" s="199">
        <v>8.6999999999999993</v>
      </c>
      <c r="I510" s="200"/>
      <c r="J510" s="196"/>
      <c r="K510" s="196"/>
      <c r="L510" s="201"/>
      <c r="M510" s="202"/>
      <c r="N510" s="203"/>
      <c r="O510" s="203"/>
      <c r="P510" s="203"/>
      <c r="Q510" s="203"/>
      <c r="R510" s="203"/>
      <c r="S510" s="203"/>
      <c r="T510" s="204"/>
      <c r="AT510" s="205" t="s">
        <v>131</v>
      </c>
      <c r="AU510" s="205" t="s">
        <v>84</v>
      </c>
      <c r="AV510" s="13" t="s">
        <v>84</v>
      </c>
      <c r="AW510" s="13" t="s">
        <v>36</v>
      </c>
      <c r="AX510" s="13" t="s">
        <v>74</v>
      </c>
      <c r="AY510" s="205" t="s">
        <v>121</v>
      </c>
    </row>
    <row r="511" spans="1:65" s="13" customFormat="1" ht="11.25">
      <c r="B511" s="195"/>
      <c r="C511" s="196"/>
      <c r="D511" s="190" t="s">
        <v>131</v>
      </c>
      <c r="E511" s="197" t="s">
        <v>21</v>
      </c>
      <c r="F511" s="198" t="s">
        <v>542</v>
      </c>
      <c r="G511" s="196"/>
      <c r="H511" s="199">
        <v>8.8800000000000008</v>
      </c>
      <c r="I511" s="200"/>
      <c r="J511" s="196"/>
      <c r="K511" s="196"/>
      <c r="L511" s="201"/>
      <c r="M511" s="202"/>
      <c r="N511" s="203"/>
      <c r="O511" s="203"/>
      <c r="P511" s="203"/>
      <c r="Q511" s="203"/>
      <c r="R511" s="203"/>
      <c r="S511" s="203"/>
      <c r="T511" s="204"/>
      <c r="AT511" s="205" t="s">
        <v>131</v>
      </c>
      <c r="AU511" s="205" t="s">
        <v>84</v>
      </c>
      <c r="AV511" s="13" t="s">
        <v>84</v>
      </c>
      <c r="AW511" s="13" t="s">
        <v>36</v>
      </c>
      <c r="AX511" s="13" t="s">
        <v>74</v>
      </c>
      <c r="AY511" s="205" t="s">
        <v>121</v>
      </c>
    </row>
    <row r="512" spans="1:65" s="13" customFormat="1" ht="11.25">
      <c r="B512" s="195"/>
      <c r="C512" s="196"/>
      <c r="D512" s="190" t="s">
        <v>131</v>
      </c>
      <c r="E512" s="197" t="s">
        <v>21</v>
      </c>
      <c r="F512" s="198" t="s">
        <v>543</v>
      </c>
      <c r="G512" s="196"/>
      <c r="H512" s="199">
        <v>15.36</v>
      </c>
      <c r="I512" s="200"/>
      <c r="J512" s="196"/>
      <c r="K512" s="196"/>
      <c r="L512" s="201"/>
      <c r="M512" s="202"/>
      <c r="N512" s="203"/>
      <c r="O512" s="203"/>
      <c r="P512" s="203"/>
      <c r="Q512" s="203"/>
      <c r="R512" s="203"/>
      <c r="S512" s="203"/>
      <c r="T512" s="204"/>
      <c r="AT512" s="205" t="s">
        <v>131</v>
      </c>
      <c r="AU512" s="205" t="s">
        <v>84</v>
      </c>
      <c r="AV512" s="13" t="s">
        <v>84</v>
      </c>
      <c r="AW512" s="13" t="s">
        <v>36</v>
      </c>
      <c r="AX512" s="13" t="s">
        <v>74</v>
      </c>
      <c r="AY512" s="205" t="s">
        <v>121</v>
      </c>
    </row>
    <row r="513" spans="1:65" s="13" customFormat="1" ht="11.25">
      <c r="B513" s="195"/>
      <c r="C513" s="196"/>
      <c r="D513" s="190" t="s">
        <v>131</v>
      </c>
      <c r="E513" s="197" t="s">
        <v>21</v>
      </c>
      <c r="F513" s="198" t="s">
        <v>544</v>
      </c>
      <c r="G513" s="196"/>
      <c r="H513" s="199">
        <v>11.52</v>
      </c>
      <c r="I513" s="200"/>
      <c r="J513" s="196"/>
      <c r="K513" s="196"/>
      <c r="L513" s="201"/>
      <c r="M513" s="202"/>
      <c r="N513" s="203"/>
      <c r="O513" s="203"/>
      <c r="P513" s="203"/>
      <c r="Q513" s="203"/>
      <c r="R513" s="203"/>
      <c r="S513" s="203"/>
      <c r="T513" s="204"/>
      <c r="AT513" s="205" t="s">
        <v>131</v>
      </c>
      <c r="AU513" s="205" t="s">
        <v>84</v>
      </c>
      <c r="AV513" s="13" t="s">
        <v>84</v>
      </c>
      <c r="AW513" s="13" t="s">
        <v>36</v>
      </c>
      <c r="AX513" s="13" t="s">
        <v>74</v>
      </c>
      <c r="AY513" s="205" t="s">
        <v>121</v>
      </c>
    </row>
    <row r="514" spans="1:65" s="13" customFormat="1" ht="11.25">
      <c r="B514" s="195"/>
      <c r="C514" s="196"/>
      <c r="D514" s="190" t="s">
        <v>131</v>
      </c>
      <c r="E514" s="197" t="s">
        <v>21</v>
      </c>
      <c r="F514" s="198" t="s">
        <v>545</v>
      </c>
      <c r="G514" s="196"/>
      <c r="H514" s="199">
        <v>13.44</v>
      </c>
      <c r="I514" s="200"/>
      <c r="J514" s="196"/>
      <c r="K514" s="196"/>
      <c r="L514" s="201"/>
      <c r="M514" s="202"/>
      <c r="N514" s="203"/>
      <c r="O514" s="203"/>
      <c r="P514" s="203"/>
      <c r="Q514" s="203"/>
      <c r="R514" s="203"/>
      <c r="S514" s="203"/>
      <c r="T514" s="204"/>
      <c r="AT514" s="205" t="s">
        <v>131</v>
      </c>
      <c r="AU514" s="205" t="s">
        <v>84</v>
      </c>
      <c r="AV514" s="13" t="s">
        <v>84</v>
      </c>
      <c r="AW514" s="13" t="s">
        <v>36</v>
      </c>
      <c r="AX514" s="13" t="s">
        <v>74</v>
      </c>
      <c r="AY514" s="205" t="s">
        <v>121</v>
      </c>
    </row>
    <row r="515" spans="1:65" s="13" customFormat="1" ht="11.25">
      <c r="B515" s="195"/>
      <c r="C515" s="196"/>
      <c r="D515" s="190" t="s">
        <v>131</v>
      </c>
      <c r="E515" s="197" t="s">
        <v>21</v>
      </c>
      <c r="F515" s="198" t="s">
        <v>546</v>
      </c>
      <c r="G515" s="196"/>
      <c r="H515" s="199">
        <v>6.3410000000000002</v>
      </c>
      <c r="I515" s="200"/>
      <c r="J515" s="196"/>
      <c r="K515" s="196"/>
      <c r="L515" s="201"/>
      <c r="M515" s="202"/>
      <c r="N515" s="203"/>
      <c r="O515" s="203"/>
      <c r="P515" s="203"/>
      <c r="Q515" s="203"/>
      <c r="R515" s="203"/>
      <c r="S515" s="203"/>
      <c r="T515" s="204"/>
      <c r="AT515" s="205" t="s">
        <v>131</v>
      </c>
      <c r="AU515" s="205" t="s">
        <v>84</v>
      </c>
      <c r="AV515" s="13" t="s">
        <v>84</v>
      </c>
      <c r="AW515" s="13" t="s">
        <v>36</v>
      </c>
      <c r="AX515" s="13" t="s">
        <v>74</v>
      </c>
      <c r="AY515" s="205" t="s">
        <v>121</v>
      </c>
    </row>
    <row r="516" spans="1:65" s="13" customFormat="1" ht="11.25">
      <c r="B516" s="195"/>
      <c r="C516" s="196"/>
      <c r="D516" s="190" t="s">
        <v>131</v>
      </c>
      <c r="E516" s="197" t="s">
        <v>21</v>
      </c>
      <c r="F516" s="198" t="s">
        <v>547</v>
      </c>
      <c r="G516" s="196"/>
      <c r="H516" s="199">
        <v>6.3410000000000002</v>
      </c>
      <c r="I516" s="200"/>
      <c r="J516" s="196"/>
      <c r="K516" s="196"/>
      <c r="L516" s="201"/>
      <c r="M516" s="202"/>
      <c r="N516" s="203"/>
      <c r="O516" s="203"/>
      <c r="P516" s="203"/>
      <c r="Q516" s="203"/>
      <c r="R516" s="203"/>
      <c r="S516" s="203"/>
      <c r="T516" s="204"/>
      <c r="AT516" s="205" t="s">
        <v>131</v>
      </c>
      <c r="AU516" s="205" t="s">
        <v>84</v>
      </c>
      <c r="AV516" s="13" t="s">
        <v>84</v>
      </c>
      <c r="AW516" s="13" t="s">
        <v>36</v>
      </c>
      <c r="AX516" s="13" t="s">
        <v>74</v>
      </c>
      <c r="AY516" s="205" t="s">
        <v>121</v>
      </c>
    </row>
    <row r="517" spans="1:65" s="13" customFormat="1" ht="11.25">
      <c r="B517" s="195"/>
      <c r="C517" s="196"/>
      <c r="D517" s="190" t="s">
        <v>131</v>
      </c>
      <c r="E517" s="197" t="s">
        <v>21</v>
      </c>
      <c r="F517" s="198" t="s">
        <v>548</v>
      </c>
      <c r="G517" s="196"/>
      <c r="H517" s="199">
        <v>2.88</v>
      </c>
      <c r="I517" s="200"/>
      <c r="J517" s="196"/>
      <c r="K517" s="196"/>
      <c r="L517" s="201"/>
      <c r="M517" s="202"/>
      <c r="N517" s="203"/>
      <c r="O517" s="203"/>
      <c r="P517" s="203"/>
      <c r="Q517" s="203"/>
      <c r="R517" s="203"/>
      <c r="S517" s="203"/>
      <c r="T517" s="204"/>
      <c r="AT517" s="205" t="s">
        <v>131</v>
      </c>
      <c r="AU517" s="205" t="s">
        <v>84</v>
      </c>
      <c r="AV517" s="13" t="s">
        <v>84</v>
      </c>
      <c r="AW517" s="13" t="s">
        <v>36</v>
      </c>
      <c r="AX517" s="13" t="s">
        <v>74</v>
      </c>
      <c r="AY517" s="205" t="s">
        <v>121</v>
      </c>
    </row>
    <row r="518" spans="1:65" s="13" customFormat="1" ht="11.25">
      <c r="B518" s="195"/>
      <c r="C518" s="196"/>
      <c r="D518" s="190" t="s">
        <v>131</v>
      </c>
      <c r="E518" s="197" t="s">
        <v>21</v>
      </c>
      <c r="F518" s="198" t="s">
        <v>549</v>
      </c>
      <c r="G518" s="196"/>
      <c r="H518" s="199">
        <v>3.84</v>
      </c>
      <c r="I518" s="200"/>
      <c r="J518" s="196"/>
      <c r="K518" s="196"/>
      <c r="L518" s="201"/>
      <c r="M518" s="202"/>
      <c r="N518" s="203"/>
      <c r="O518" s="203"/>
      <c r="P518" s="203"/>
      <c r="Q518" s="203"/>
      <c r="R518" s="203"/>
      <c r="S518" s="203"/>
      <c r="T518" s="204"/>
      <c r="AT518" s="205" t="s">
        <v>131</v>
      </c>
      <c r="AU518" s="205" t="s">
        <v>84</v>
      </c>
      <c r="AV518" s="13" t="s">
        <v>84</v>
      </c>
      <c r="AW518" s="13" t="s">
        <v>36</v>
      </c>
      <c r="AX518" s="13" t="s">
        <v>74</v>
      </c>
      <c r="AY518" s="205" t="s">
        <v>121</v>
      </c>
    </row>
    <row r="519" spans="1:65" s="13" customFormat="1" ht="11.25">
      <c r="B519" s="195"/>
      <c r="C519" s="196"/>
      <c r="D519" s="190" t="s">
        <v>131</v>
      </c>
      <c r="E519" s="197" t="s">
        <v>21</v>
      </c>
      <c r="F519" s="198" t="s">
        <v>550</v>
      </c>
      <c r="G519" s="196"/>
      <c r="H519" s="199">
        <v>3.36</v>
      </c>
      <c r="I519" s="200"/>
      <c r="J519" s="196"/>
      <c r="K519" s="196"/>
      <c r="L519" s="201"/>
      <c r="M519" s="202"/>
      <c r="N519" s="203"/>
      <c r="O519" s="203"/>
      <c r="P519" s="203"/>
      <c r="Q519" s="203"/>
      <c r="R519" s="203"/>
      <c r="S519" s="203"/>
      <c r="T519" s="204"/>
      <c r="AT519" s="205" t="s">
        <v>131</v>
      </c>
      <c r="AU519" s="205" t="s">
        <v>84</v>
      </c>
      <c r="AV519" s="13" t="s">
        <v>84</v>
      </c>
      <c r="AW519" s="13" t="s">
        <v>36</v>
      </c>
      <c r="AX519" s="13" t="s">
        <v>74</v>
      </c>
      <c r="AY519" s="205" t="s">
        <v>121</v>
      </c>
    </row>
    <row r="520" spans="1:65" s="13" customFormat="1" ht="11.25">
      <c r="B520" s="195"/>
      <c r="C520" s="196"/>
      <c r="D520" s="190" t="s">
        <v>131</v>
      </c>
      <c r="E520" s="197" t="s">
        <v>21</v>
      </c>
      <c r="F520" s="198" t="s">
        <v>551</v>
      </c>
      <c r="G520" s="196"/>
      <c r="H520" s="199">
        <v>3.508</v>
      </c>
      <c r="I520" s="200"/>
      <c r="J520" s="196"/>
      <c r="K520" s="196"/>
      <c r="L520" s="201"/>
      <c r="M520" s="202"/>
      <c r="N520" s="203"/>
      <c r="O520" s="203"/>
      <c r="P520" s="203"/>
      <c r="Q520" s="203"/>
      <c r="R520" s="203"/>
      <c r="S520" s="203"/>
      <c r="T520" s="204"/>
      <c r="AT520" s="205" t="s">
        <v>131</v>
      </c>
      <c r="AU520" s="205" t="s">
        <v>84</v>
      </c>
      <c r="AV520" s="13" t="s">
        <v>84</v>
      </c>
      <c r="AW520" s="13" t="s">
        <v>36</v>
      </c>
      <c r="AX520" s="13" t="s">
        <v>74</v>
      </c>
      <c r="AY520" s="205" t="s">
        <v>121</v>
      </c>
    </row>
    <row r="521" spans="1:65" s="13" customFormat="1" ht="11.25">
      <c r="B521" s="195"/>
      <c r="C521" s="196"/>
      <c r="D521" s="190" t="s">
        <v>131</v>
      </c>
      <c r="E521" s="197" t="s">
        <v>21</v>
      </c>
      <c r="F521" s="198" t="s">
        <v>552</v>
      </c>
      <c r="G521" s="196"/>
      <c r="H521" s="199">
        <v>7.68</v>
      </c>
      <c r="I521" s="200"/>
      <c r="J521" s="196"/>
      <c r="K521" s="196"/>
      <c r="L521" s="201"/>
      <c r="M521" s="202"/>
      <c r="N521" s="203"/>
      <c r="O521" s="203"/>
      <c r="P521" s="203"/>
      <c r="Q521" s="203"/>
      <c r="R521" s="203"/>
      <c r="S521" s="203"/>
      <c r="T521" s="204"/>
      <c r="AT521" s="205" t="s">
        <v>131</v>
      </c>
      <c r="AU521" s="205" t="s">
        <v>84</v>
      </c>
      <c r="AV521" s="13" t="s">
        <v>84</v>
      </c>
      <c r="AW521" s="13" t="s">
        <v>36</v>
      </c>
      <c r="AX521" s="13" t="s">
        <v>74</v>
      </c>
      <c r="AY521" s="205" t="s">
        <v>121</v>
      </c>
    </row>
    <row r="522" spans="1:65" s="13" customFormat="1" ht="11.25">
      <c r="B522" s="195"/>
      <c r="C522" s="196"/>
      <c r="D522" s="190" t="s">
        <v>131</v>
      </c>
      <c r="E522" s="197" t="s">
        <v>21</v>
      </c>
      <c r="F522" s="198" t="s">
        <v>553</v>
      </c>
      <c r="G522" s="196"/>
      <c r="H522" s="199">
        <v>4</v>
      </c>
      <c r="I522" s="200"/>
      <c r="J522" s="196"/>
      <c r="K522" s="196"/>
      <c r="L522" s="201"/>
      <c r="M522" s="202"/>
      <c r="N522" s="203"/>
      <c r="O522" s="203"/>
      <c r="P522" s="203"/>
      <c r="Q522" s="203"/>
      <c r="R522" s="203"/>
      <c r="S522" s="203"/>
      <c r="T522" s="204"/>
      <c r="AT522" s="205" t="s">
        <v>131</v>
      </c>
      <c r="AU522" s="205" t="s">
        <v>84</v>
      </c>
      <c r="AV522" s="13" t="s">
        <v>84</v>
      </c>
      <c r="AW522" s="13" t="s">
        <v>36</v>
      </c>
      <c r="AX522" s="13" t="s">
        <v>74</v>
      </c>
      <c r="AY522" s="205" t="s">
        <v>121</v>
      </c>
    </row>
    <row r="523" spans="1:65" s="13" customFormat="1" ht="11.25">
      <c r="B523" s="195"/>
      <c r="C523" s="196"/>
      <c r="D523" s="190" t="s">
        <v>131</v>
      </c>
      <c r="E523" s="197" t="s">
        <v>21</v>
      </c>
      <c r="F523" s="198" t="s">
        <v>554</v>
      </c>
      <c r="G523" s="196"/>
      <c r="H523" s="199">
        <v>4.08</v>
      </c>
      <c r="I523" s="200"/>
      <c r="J523" s="196"/>
      <c r="K523" s="196"/>
      <c r="L523" s="201"/>
      <c r="M523" s="202"/>
      <c r="N523" s="203"/>
      <c r="O523" s="203"/>
      <c r="P523" s="203"/>
      <c r="Q523" s="203"/>
      <c r="R523" s="203"/>
      <c r="S523" s="203"/>
      <c r="T523" s="204"/>
      <c r="AT523" s="205" t="s">
        <v>131</v>
      </c>
      <c r="AU523" s="205" t="s">
        <v>84</v>
      </c>
      <c r="AV523" s="13" t="s">
        <v>84</v>
      </c>
      <c r="AW523" s="13" t="s">
        <v>36</v>
      </c>
      <c r="AX523" s="13" t="s">
        <v>74</v>
      </c>
      <c r="AY523" s="205" t="s">
        <v>121</v>
      </c>
    </row>
    <row r="524" spans="1:65" s="13" customFormat="1" ht="11.25">
      <c r="B524" s="195"/>
      <c r="C524" s="196"/>
      <c r="D524" s="190" t="s">
        <v>131</v>
      </c>
      <c r="E524" s="197" t="s">
        <v>21</v>
      </c>
      <c r="F524" s="198" t="s">
        <v>555</v>
      </c>
      <c r="G524" s="196"/>
      <c r="H524" s="199">
        <v>4.08</v>
      </c>
      <c r="I524" s="200"/>
      <c r="J524" s="196"/>
      <c r="K524" s="196"/>
      <c r="L524" s="201"/>
      <c r="M524" s="202"/>
      <c r="N524" s="203"/>
      <c r="O524" s="203"/>
      <c r="P524" s="203"/>
      <c r="Q524" s="203"/>
      <c r="R524" s="203"/>
      <c r="S524" s="203"/>
      <c r="T524" s="204"/>
      <c r="AT524" s="205" t="s">
        <v>131</v>
      </c>
      <c r="AU524" s="205" t="s">
        <v>84</v>
      </c>
      <c r="AV524" s="13" t="s">
        <v>84</v>
      </c>
      <c r="AW524" s="13" t="s">
        <v>36</v>
      </c>
      <c r="AX524" s="13" t="s">
        <v>74</v>
      </c>
      <c r="AY524" s="205" t="s">
        <v>121</v>
      </c>
    </row>
    <row r="525" spans="1:65" s="14" customFormat="1" ht="11.25">
      <c r="B525" s="206"/>
      <c r="C525" s="207"/>
      <c r="D525" s="190" t="s">
        <v>131</v>
      </c>
      <c r="E525" s="208" t="s">
        <v>21</v>
      </c>
      <c r="F525" s="209" t="s">
        <v>133</v>
      </c>
      <c r="G525" s="207"/>
      <c r="H525" s="210">
        <v>222.39000000000007</v>
      </c>
      <c r="I525" s="211"/>
      <c r="J525" s="207"/>
      <c r="K525" s="207"/>
      <c r="L525" s="212"/>
      <c r="M525" s="213"/>
      <c r="N525" s="214"/>
      <c r="O525" s="214"/>
      <c r="P525" s="214"/>
      <c r="Q525" s="214"/>
      <c r="R525" s="214"/>
      <c r="S525" s="214"/>
      <c r="T525" s="215"/>
      <c r="AT525" s="216" t="s">
        <v>131</v>
      </c>
      <c r="AU525" s="216" t="s">
        <v>84</v>
      </c>
      <c r="AV525" s="14" t="s">
        <v>128</v>
      </c>
      <c r="AW525" s="14" t="s">
        <v>36</v>
      </c>
      <c r="AX525" s="14" t="s">
        <v>79</v>
      </c>
      <c r="AY525" s="216" t="s">
        <v>121</v>
      </c>
    </row>
    <row r="526" spans="1:65" s="2" customFormat="1" ht="24.2" customHeight="1">
      <c r="A526" s="37"/>
      <c r="B526" s="38"/>
      <c r="C526" s="177" t="s">
        <v>556</v>
      </c>
      <c r="D526" s="177" t="s">
        <v>124</v>
      </c>
      <c r="E526" s="178" t="s">
        <v>557</v>
      </c>
      <c r="F526" s="179" t="s">
        <v>558</v>
      </c>
      <c r="G526" s="180" t="s">
        <v>189</v>
      </c>
      <c r="H526" s="181">
        <v>15.305</v>
      </c>
      <c r="I526" s="182"/>
      <c r="J526" s="183">
        <f>ROUND(I526*H526,2)</f>
        <v>0</v>
      </c>
      <c r="K526" s="179" t="s">
        <v>141</v>
      </c>
      <c r="L526" s="42"/>
      <c r="M526" s="184" t="s">
        <v>21</v>
      </c>
      <c r="N526" s="185" t="s">
        <v>45</v>
      </c>
      <c r="O526" s="67"/>
      <c r="P526" s="186">
        <f>O526*H526</f>
        <v>0</v>
      </c>
      <c r="Q526" s="186">
        <v>1.0000000000000001E-5</v>
      </c>
      <c r="R526" s="186">
        <f>Q526*H526</f>
        <v>1.5305000000000001E-4</v>
      </c>
      <c r="S526" s="186">
        <v>0</v>
      </c>
      <c r="T526" s="187">
        <f>S526*H526</f>
        <v>0</v>
      </c>
      <c r="U526" s="37"/>
      <c r="V526" s="37"/>
      <c r="W526" s="37"/>
      <c r="X526" s="37"/>
      <c r="Y526" s="37"/>
      <c r="Z526" s="37"/>
      <c r="AA526" s="37"/>
      <c r="AB526" s="37"/>
      <c r="AC526" s="37"/>
      <c r="AD526" s="37"/>
      <c r="AE526" s="37"/>
      <c r="AR526" s="188" t="s">
        <v>128</v>
      </c>
      <c r="AT526" s="188" t="s">
        <v>124</v>
      </c>
      <c r="AU526" s="188" t="s">
        <v>84</v>
      </c>
      <c r="AY526" s="19" t="s">
        <v>121</v>
      </c>
      <c r="BE526" s="189">
        <f>IF(N526="základní",J526,0)</f>
        <v>0</v>
      </c>
      <c r="BF526" s="189">
        <f>IF(N526="snížená",J526,0)</f>
        <v>0</v>
      </c>
      <c r="BG526" s="189">
        <f>IF(N526="zákl. přenesená",J526,0)</f>
        <v>0</v>
      </c>
      <c r="BH526" s="189">
        <f>IF(N526="sníž. přenesená",J526,0)</f>
        <v>0</v>
      </c>
      <c r="BI526" s="189">
        <f>IF(N526="nulová",J526,0)</f>
        <v>0</v>
      </c>
      <c r="BJ526" s="19" t="s">
        <v>79</v>
      </c>
      <c r="BK526" s="189">
        <f>ROUND(I526*H526,2)</f>
        <v>0</v>
      </c>
      <c r="BL526" s="19" t="s">
        <v>128</v>
      </c>
      <c r="BM526" s="188" t="s">
        <v>559</v>
      </c>
    </row>
    <row r="527" spans="1:65" s="2" customFormat="1" ht="19.5">
      <c r="A527" s="37"/>
      <c r="B527" s="38"/>
      <c r="C527" s="39"/>
      <c r="D527" s="190" t="s">
        <v>130</v>
      </c>
      <c r="E527" s="39"/>
      <c r="F527" s="191" t="s">
        <v>560</v>
      </c>
      <c r="G527" s="39"/>
      <c r="H527" s="39"/>
      <c r="I527" s="192"/>
      <c r="J527" s="39"/>
      <c r="K527" s="39"/>
      <c r="L527" s="42"/>
      <c r="M527" s="193"/>
      <c r="N527" s="194"/>
      <c r="O527" s="67"/>
      <c r="P527" s="67"/>
      <c r="Q527" s="67"/>
      <c r="R527" s="67"/>
      <c r="S527" s="67"/>
      <c r="T527" s="68"/>
      <c r="U527" s="37"/>
      <c r="V527" s="37"/>
      <c r="W527" s="37"/>
      <c r="X527" s="37"/>
      <c r="Y527" s="37"/>
      <c r="Z527" s="37"/>
      <c r="AA527" s="37"/>
      <c r="AB527" s="37"/>
      <c r="AC527" s="37"/>
      <c r="AD527" s="37"/>
      <c r="AE527" s="37"/>
      <c r="AT527" s="19" t="s">
        <v>130</v>
      </c>
      <c r="AU527" s="19" t="s">
        <v>84</v>
      </c>
    </row>
    <row r="528" spans="1:65" s="2" customFormat="1" ht="11.25">
      <c r="A528" s="37"/>
      <c r="B528" s="38"/>
      <c r="C528" s="39"/>
      <c r="D528" s="217" t="s">
        <v>144</v>
      </c>
      <c r="E528" s="39"/>
      <c r="F528" s="218" t="s">
        <v>561</v>
      </c>
      <c r="G528" s="39"/>
      <c r="H528" s="39"/>
      <c r="I528" s="192"/>
      <c r="J528" s="39"/>
      <c r="K528" s="39"/>
      <c r="L528" s="42"/>
      <c r="M528" s="193"/>
      <c r="N528" s="194"/>
      <c r="O528" s="67"/>
      <c r="P528" s="67"/>
      <c r="Q528" s="67"/>
      <c r="R528" s="67"/>
      <c r="S528" s="67"/>
      <c r="T528" s="68"/>
      <c r="U528" s="37"/>
      <c r="V528" s="37"/>
      <c r="W528" s="37"/>
      <c r="X528" s="37"/>
      <c r="Y528" s="37"/>
      <c r="Z528" s="37"/>
      <c r="AA528" s="37"/>
      <c r="AB528" s="37"/>
      <c r="AC528" s="37"/>
      <c r="AD528" s="37"/>
      <c r="AE528" s="37"/>
      <c r="AT528" s="19" t="s">
        <v>144</v>
      </c>
      <c r="AU528" s="19" t="s">
        <v>84</v>
      </c>
    </row>
    <row r="529" spans="1:65" s="13" customFormat="1" ht="11.25">
      <c r="B529" s="195"/>
      <c r="C529" s="196"/>
      <c r="D529" s="190" t="s">
        <v>131</v>
      </c>
      <c r="E529" s="197" t="s">
        <v>21</v>
      </c>
      <c r="F529" s="198" t="s">
        <v>562</v>
      </c>
      <c r="G529" s="196"/>
      <c r="H529" s="199">
        <v>3.6</v>
      </c>
      <c r="I529" s="200"/>
      <c r="J529" s="196"/>
      <c r="K529" s="196"/>
      <c r="L529" s="201"/>
      <c r="M529" s="202"/>
      <c r="N529" s="203"/>
      <c r="O529" s="203"/>
      <c r="P529" s="203"/>
      <c r="Q529" s="203"/>
      <c r="R529" s="203"/>
      <c r="S529" s="203"/>
      <c r="T529" s="204"/>
      <c r="AT529" s="205" t="s">
        <v>131</v>
      </c>
      <c r="AU529" s="205" t="s">
        <v>84</v>
      </c>
      <c r="AV529" s="13" t="s">
        <v>84</v>
      </c>
      <c r="AW529" s="13" t="s">
        <v>36</v>
      </c>
      <c r="AX529" s="13" t="s">
        <v>74</v>
      </c>
      <c r="AY529" s="205" t="s">
        <v>121</v>
      </c>
    </row>
    <row r="530" spans="1:65" s="13" customFormat="1" ht="11.25">
      <c r="B530" s="195"/>
      <c r="C530" s="196"/>
      <c r="D530" s="190" t="s">
        <v>131</v>
      </c>
      <c r="E530" s="197" t="s">
        <v>21</v>
      </c>
      <c r="F530" s="198" t="s">
        <v>563</v>
      </c>
      <c r="G530" s="196"/>
      <c r="H530" s="199">
        <v>3.6</v>
      </c>
      <c r="I530" s="200"/>
      <c r="J530" s="196"/>
      <c r="K530" s="196"/>
      <c r="L530" s="201"/>
      <c r="M530" s="202"/>
      <c r="N530" s="203"/>
      <c r="O530" s="203"/>
      <c r="P530" s="203"/>
      <c r="Q530" s="203"/>
      <c r="R530" s="203"/>
      <c r="S530" s="203"/>
      <c r="T530" s="204"/>
      <c r="AT530" s="205" t="s">
        <v>131</v>
      </c>
      <c r="AU530" s="205" t="s">
        <v>84</v>
      </c>
      <c r="AV530" s="13" t="s">
        <v>84</v>
      </c>
      <c r="AW530" s="13" t="s">
        <v>36</v>
      </c>
      <c r="AX530" s="13" t="s">
        <v>74</v>
      </c>
      <c r="AY530" s="205" t="s">
        <v>121</v>
      </c>
    </row>
    <row r="531" spans="1:65" s="13" customFormat="1" ht="11.25">
      <c r="B531" s="195"/>
      <c r="C531" s="196"/>
      <c r="D531" s="190" t="s">
        <v>131</v>
      </c>
      <c r="E531" s="197" t="s">
        <v>21</v>
      </c>
      <c r="F531" s="198" t="s">
        <v>564</v>
      </c>
      <c r="G531" s="196"/>
      <c r="H531" s="199">
        <v>2.976</v>
      </c>
      <c r="I531" s="200"/>
      <c r="J531" s="196"/>
      <c r="K531" s="196"/>
      <c r="L531" s="201"/>
      <c r="M531" s="202"/>
      <c r="N531" s="203"/>
      <c r="O531" s="203"/>
      <c r="P531" s="203"/>
      <c r="Q531" s="203"/>
      <c r="R531" s="203"/>
      <c r="S531" s="203"/>
      <c r="T531" s="204"/>
      <c r="AT531" s="205" t="s">
        <v>131</v>
      </c>
      <c r="AU531" s="205" t="s">
        <v>84</v>
      </c>
      <c r="AV531" s="13" t="s">
        <v>84</v>
      </c>
      <c r="AW531" s="13" t="s">
        <v>36</v>
      </c>
      <c r="AX531" s="13" t="s">
        <v>74</v>
      </c>
      <c r="AY531" s="205" t="s">
        <v>121</v>
      </c>
    </row>
    <row r="532" spans="1:65" s="13" customFormat="1" ht="11.25">
      <c r="B532" s="195"/>
      <c r="C532" s="196"/>
      <c r="D532" s="190" t="s">
        <v>131</v>
      </c>
      <c r="E532" s="197" t="s">
        <v>21</v>
      </c>
      <c r="F532" s="198" t="s">
        <v>565</v>
      </c>
      <c r="G532" s="196"/>
      <c r="H532" s="199">
        <v>2.976</v>
      </c>
      <c r="I532" s="200"/>
      <c r="J532" s="196"/>
      <c r="K532" s="196"/>
      <c r="L532" s="201"/>
      <c r="M532" s="202"/>
      <c r="N532" s="203"/>
      <c r="O532" s="203"/>
      <c r="P532" s="203"/>
      <c r="Q532" s="203"/>
      <c r="R532" s="203"/>
      <c r="S532" s="203"/>
      <c r="T532" s="204"/>
      <c r="AT532" s="205" t="s">
        <v>131</v>
      </c>
      <c r="AU532" s="205" t="s">
        <v>84</v>
      </c>
      <c r="AV532" s="13" t="s">
        <v>84</v>
      </c>
      <c r="AW532" s="13" t="s">
        <v>36</v>
      </c>
      <c r="AX532" s="13" t="s">
        <v>74</v>
      </c>
      <c r="AY532" s="205" t="s">
        <v>121</v>
      </c>
    </row>
    <row r="533" spans="1:65" s="13" customFormat="1" ht="11.25">
      <c r="B533" s="195"/>
      <c r="C533" s="196"/>
      <c r="D533" s="190" t="s">
        <v>131</v>
      </c>
      <c r="E533" s="197" t="s">
        <v>21</v>
      </c>
      <c r="F533" s="198" t="s">
        <v>566</v>
      </c>
      <c r="G533" s="196"/>
      <c r="H533" s="199">
        <v>2.153</v>
      </c>
      <c r="I533" s="200"/>
      <c r="J533" s="196"/>
      <c r="K533" s="196"/>
      <c r="L533" s="201"/>
      <c r="M533" s="202"/>
      <c r="N533" s="203"/>
      <c r="O533" s="203"/>
      <c r="P533" s="203"/>
      <c r="Q533" s="203"/>
      <c r="R533" s="203"/>
      <c r="S533" s="203"/>
      <c r="T533" s="204"/>
      <c r="AT533" s="205" t="s">
        <v>131</v>
      </c>
      <c r="AU533" s="205" t="s">
        <v>84</v>
      </c>
      <c r="AV533" s="13" t="s">
        <v>84</v>
      </c>
      <c r="AW533" s="13" t="s">
        <v>36</v>
      </c>
      <c r="AX533" s="13" t="s">
        <v>74</v>
      </c>
      <c r="AY533" s="205" t="s">
        <v>121</v>
      </c>
    </row>
    <row r="534" spans="1:65" s="14" customFormat="1" ht="11.25">
      <c r="B534" s="206"/>
      <c r="C534" s="207"/>
      <c r="D534" s="190" t="s">
        <v>131</v>
      </c>
      <c r="E534" s="208" t="s">
        <v>21</v>
      </c>
      <c r="F534" s="209" t="s">
        <v>133</v>
      </c>
      <c r="G534" s="207"/>
      <c r="H534" s="210">
        <v>15.305000000000001</v>
      </c>
      <c r="I534" s="211"/>
      <c r="J534" s="207"/>
      <c r="K534" s="207"/>
      <c r="L534" s="212"/>
      <c r="M534" s="213"/>
      <c r="N534" s="214"/>
      <c r="O534" s="214"/>
      <c r="P534" s="214"/>
      <c r="Q534" s="214"/>
      <c r="R534" s="214"/>
      <c r="S534" s="214"/>
      <c r="T534" s="215"/>
      <c r="AT534" s="216" t="s">
        <v>131</v>
      </c>
      <c r="AU534" s="216" t="s">
        <v>84</v>
      </c>
      <c r="AV534" s="14" t="s">
        <v>128</v>
      </c>
      <c r="AW534" s="14" t="s">
        <v>36</v>
      </c>
      <c r="AX534" s="14" t="s">
        <v>79</v>
      </c>
      <c r="AY534" s="216" t="s">
        <v>121</v>
      </c>
    </row>
    <row r="535" spans="1:65" s="2" customFormat="1" ht="16.5" customHeight="1">
      <c r="A535" s="37"/>
      <c r="B535" s="38"/>
      <c r="C535" s="177" t="s">
        <v>567</v>
      </c>
      <c r="D535" s="177" t="s">
        <v>124</v>
      </c>
      <c r="E535" s="178" t="s">
        <v>568</v>
      </c>
      <c r="F535" s="179" t="s">
        <v>569</v>
      </c>
      <c r="G535" s="180" t="s">
        <v>189</v>
      </c>
      <c r="H535" s="181">
        <v>81.244</v>
      </c>
      <c r="I535" s="182"/>
      <c r="J535" s="183">
        <f>ROUND(I535*H535,2)</f>
        <v>0</v>
      </c>
      <c r="K535" s="179" t="s">
        <v>141</v>
      </c>
      <c r="L535" s="42"/>
      <c r="M535" s="184" t="s">
        <v>21</v>
      </c>
      <c r="N535" s="185" t="s">
        <v>45</v>
      </c>
      <c r="O535" s="67"/>
      <c r="P535" s="186">
        <f>O535*H535</f>
        <v>0</v>
      </c>
      <c r="Q535" s="186">
        <v>1.0000000000000001E-5</v>
      </c>
      <c r="R535" s="186">
        <f>Q535*H535</f>
        <v>8.124400000000001E-4</v>
      </c>
      <c r="S535" s="186">
        <v>0</v>
      </c>
      <c r="T535" s="187">
        <f>S535*H535</f>
        <v>0</v>
      </c>
      <c r="U535" s="37"/>
      <c r="V535" s="37"/>
      <c r="W535" s="37"/>
      <c r="X535" s="37"/>
      <c r="Y535" s="37"/>
      <c r="Z535" s="37"/>
      <c r="AA535" s="37"/>
      <c r="AB535" s="37"/>
      <c r="AC535" s="37"/>
      <c r="AD535" s="37"/>
      <c r="AE535" s="37"/>
      <c r="AR535" s="188" t="s">
        <v>128</v>
      </c>
      <c r="AT535" s="188" t="s">
        <v>124</v>
      </c>
      <c r="AU535" s="188" t="s">
        <v>84</v>
      </c>
      <c r="AY535" s="19" t="s">
        <v>121</v>
      </c>
      <c r="BE535" s="189">
        <f>IF(N535="základní",J535,0)</f>
        <v>0</v>
      </c>
      <c r="BF535" s="189">
        <f>IF(N535="snížená",J535,0)</f>
        <v>0</v>
      </c>
      <c r="BG535" s="189">
        <f>IF(N535="zákl. přenesená",J535,0)</f>
        <v>0</v>
      </c>
      <c r="BH535" s="189">
        <f>IF(N535="sníž. přenesená",J535,0)</f>
        <v>0</v>
      </c>
      <c r="BI535" s="189">
        <f>IF(N535="nulová",J535,0)</f>
        <v>0</v>
      </c>
      <c r="BJ535" s="19" t="s">
        <v>79</v>
      </c>
      <c r="BK535" s="189">
        <f>ROUND(I535*H535,2)</f>
        <v>0</v>
      </c>
      <c r="BL535" s="19" t="s">
        <v>128</v>
      </c>
      <c r="BM535" s="188" t="s">
        <v>570</v>
      </c>
    </row>
    <row r="536" spans="1:65" s="2" customFormat="1" ht="19.5">
      <c r="A536" s="37"/>
      <c r="B536" s="38"/>
      <c r="C536" s="39"/>
      <c r="D536" s="190" t="s">
        <v>130</v>
      </c>
      <c r="E536" s="39"/>
      <c r="F536" s="191" t="s">
        <v>571</v>
      </c>
      <c r="G536" s="39"/>
      <c r="H536" s="39"/>
      <c r="I536" s="192"/>
      <c r="J536" s="39"/>
      <c r="K536" s="39"/>
      <c r="L536" s="42"/>
      <c r="M536" s="193"/>
      <c r="N536" s="194"/>
      <c r="O536" s="67"/>
      <c r="P536" s="67"/>
      <c r="Q536" s="67"/>
      <c r="R536" s="67"/>
      <c r="S536" s="67"/>
      <c r="T536" s="68"/>
      <c r="U536" s="37"/>
      <c r="V536" s="37"/>
      <c r="W536" s="37"/>
      <c r="X536" s="37"/>
      <c r="Y536" s="37"/>
      <c r="Z536" s="37"/>
      <c r="AA536" s="37"/>
      <c r="AB536" s="37"/>
      <c r="AC536" s="37"/>
      <c r="AD536" s="37"/>
      <c r="AE536" s="37"/>
      <c r="AT536" s="19" t="s">
        <v>130</v>
      </c>
      <c r="AU536" s="19" t="s">
        <v>84</v>
      </c>
    </row>
    <row r="537" spans="1:65" s="2" customFormat="1" ht="11.25">
      <c r="A537" s="37"/>
      <c r="B537" s="38"/>
      <c r="C537" s="39"/>
      <c r="D537" s="217" t="s">
        <v>144</v>
      </c>
      <c r="E537" s="39"/>
      <c r="F537" s="218" t="s">
        <v>572</v>
      </c>
      <c r="G537" s="39"/>
      <c r="H537" s="39"/>
      <c r="I537" s="192"/>
      <c r="J537" s="39"/>
      <c r="K537" s="39"/>
      <c r="L537" s="42"/>
      <c r="M537" s="193"/>
      <c r="N537" s="194"/>
      <c r="O537" s="67"/>
      <c r="P537" s="67"/>
      <c r="Q537" s="67"/>
      <c r="R537" s="67"/>
      <c r="S537" s="67"/>
      <c r="T537" s="68"/>
      <c r="U537" s="37"/>
      <c r="V537" s="37"/>
      <c r="W537" s="37"/>
      <c r="X537" s="37"/>
      <c r="Y537" s="37"/>
      <c r="Z537" s="37"/>
      <c r="AA537" s="37"/>
      <c r="AB537" s="37"/>
      <c r="AC537" s="37"/>
      <c r="AD537" s="37"/>
      <c r="AE537" s="37"/>
      <c r="AT537" s="19" t="s">
        <v>144</v>
      </c>
      <c r="AU537" s="19" t="s">
        <v>84</v>
      </c>
    </row>
    <row r="538" spans="1:65" s="16" customFormat="1" ht="11.25">
      <c r="B538" s="240"/>
      <c r="C538" s="241"/>
      <c r="D538" s="190" t="s">
        <v>131</v>
      </c>
      <c r="E538" s="242" t="s">
        <v>21</v>
      </c>
      <c r="F538" s="243" t="s">
        <v>573</v>
      </c>
      <c r="G538" s="241"/>
      <c r="H538" s="242" t="s">
        <v>21</v>
      </c>
      <c r="I538" s="244"/>
      <c r="J538" s="241"/>
      <c r="K538" s="241"/>
      <c r="L538" s="245"/>
      <c r="M538" s="246"/>
      <c r="N538" s="247"/>
      <c r="O538" s="247"/>
      <c r="P538" s="247"/>
      <c r="Q538" s="247"/>
      <c r="R538" s="247"/>
      <c r="S538" s="247"/>
      <c r="T538" s="248"/>
      <c r="AT538" s="249" t="s">
        <v>131</v>
      </c>
      <c r="AU538" s="249" t="s">
        <v>84</v>
      </c>
      <c r="AV538" s="16" t="s">
        <v>79</v>
      </c>
      <c r="AW538" s="16" t="s">
        <v>36</v>
      </c>
      <c r="AX538" s="16" t="s">
        <v>74</v>
      </c>
      <c r="AY538" s="249" t="s">
        <v>121</v>
      </c>
    </row>
    <row r="539" spans="1:65" s="13" customFormat="1" ht="11.25">
      <c r="B539" s="195"/>
      <c r="C539" s="196"/>
      <c r="D539" s="190" t="s">
        <v>131</v>
      </c>
      <c r="E539" s="197" t="s">
        <v>21</v>
      </c>
      <c r="F539" s="198" t="s">
        <v>574</v>
      </c>
      <c r="G539" s="196"/>
      <c r="H539" s="199">
        <v>26.152000000000001</v>
      </c>
      <c r="I539" s="200"/>
      <c r="J539" s="196"/>
      <c r="K539" s="196"/>
      <c r="L539" s="201"/>
      <c r="M539" s="202"/>
      <c r="N539" s="203"/>
      <c r="O539" s="203"/>
      <c r="P539" s="203"/>
      <c r="Q539" s="203"/>
      <c r="R539" s="203"/>
      <c r="S539" s="203"/>
      <c r="T539" s="204"/>
      <c r="AT539" s="205" t="s">
        <v>131</v>
      </c>
      <c r="AU539" s="205" t="s">
        <v>84</v>
      </c>
      <c r="AV539" s="13" t="s">
        <v>84</v>
      </c>
      <c r="AW539" s="13" t="s">
        <v>36</v>
      </c>
      <c r="AX539" s="13" t="s">
        <v>74</v>
      </c>
      <c r="AY539" s="205" t="s">
        <v>121</v>
      </c>
    </row>
    <row r="540" spans="1:65" s="16" customFormat="1" ht="11.25">
      <c r="B540" s="240"/>
      <c r="C540" s="241"/>
      <c r="D540" s="190" t="s">
        <v>131</v>
      </c>
      <c r="E540" s="242" t="s">
        <v>21</v>
      </c>
      <c r="F540" s="243" t="s">
        <v>575</v>
      </c>
      <c r="G540" s="241"/>
      <c r="H540" s="242" t="s">
        <v>21</v>
      </c>
      <c r="I540" s="244"/>
      <c r="J540" s="241"/>
      <c r="K540" s="241"/>
      <c r="L540" s="245"/>
      <c r="M540" s="246"/>
      <c r="N540" s="247"/>
      <c r="O540" s="247"/>
      <c r="P540" s="247"/>
      <c r="Q540" s="247"/>
      <c r="R540" s="247"/>
      <c r="S540" s="247"/>
      <c r="T540" s="248"/>
      <c r="AT540" s="249" t="s">
        <v>131</v>
      </c>
      <c r="AU540" s="249" t="s">
        <v>84</v>
      </c>
      <c r="AV540" s="16" t="s">
        <v>79</v>
      </c>
      <c r="AW540" s="16" t="s">
        <v>36</v>
      </c>
      <c r="AX540" s="16" t="s">
        <v>74</v>
      </c>
      <c r="AY540" s="249" t="s">
        <v>121</v>
      </c>
    </row>
    <row r="541" spans="1:65" s="13" customFormat="1" ht="22.5">
      <c r="B541" s="195"/>
      <c r="C541" s="196"/>
      <c r="D541" s="190" t="s">
        <v>131</v>
      </c>
      <c r="E541" s="197" t="s">
        <v>21</v>
      </c>
      <c r="F541" s="198" t="s">
        <v>576</v>
      </c>
      <c r="G541" s="196"/>
      <c r="H541" s="199">
        <v>55.091999999999999</v>
      </c>
      <c r="I541" s="200"/>
      <c r="J541" s="196"/>
      <c r="K541" s="196"/>
      <c r="L541" s="201"/>
      <c r="M541" s="202"/>
      <c r="N541" s="203"/>
      <c r="O541" s="203"/>
      <c r="P541" s="203"/>
      <c r="Q541" s="203"/>
      <c r="R541" s="203"/>
      <c r="S541" s="203"/>
      <c r="T541" s="204"/>
      <c r="AT541" s="205" t="s">
        <v>131</v>
      </c>
      <c r="AU541" s="205" t="s">
        <v>84</v>
      </c>
      <c r="AV541" s="13" t="s">
        <v>84</v>
      </c>
      <c r="AW541" s="13" t="s">
        <v>36</v>
      </c>
      <c r="AX541" s="13" t="s">
        <v>74</v>
      </c>
      <c r="AY541" s="205" t="s">
        <v>121</v>
      </c>
    </row>
    <row r="542" spans="1:65" s="14" customFormat="1" ht="11.25">
      <c r="B542" s="206"/>
      <c r="C542" s="207"/>
      <c r="D542" s="190" t="s">
        <v>131</v>
      </c>
      <c r="E542" s="208" t="s">
        <v>21</v>
      </c>
      <c r="F542" s="209" t="s">
        <v>133</v>
      </c>
      <c r="G542" s="207"/>
      <c r="H542" s="210">
        <v>81.244</v>
      </c>
      <c r="I542" s="211"/>
      <c r="J542" s="207"/>
      <c r="K542" s="207"/>
      <c r="L542" s="212"/>
      <c r="M542" s="213"/>
      <c r="N542" s="214"/>
      <c r="O542" s="214"/>
      <c r="P542" s="214"/>
      <c r="Q542" s="214"/>
      <c r="R542" s="214"/>
      <c r="S542" s="214"/>
      <c r="T542" s="215"/>
      <c r="AT542" s="216" t="s">
        <v>131</v>
      </c>
      <c r="AU542" s="216" t="s">
        <v>84</v>
      </c>
      <c r="AV542" s="14" t="s">
        <v>128</v>
      </c>
      <c r="AW542" s="14" t="s">
        <v>36</v>
      </c>
      <c r="AX542" s="14" t="s">
        <v>79</v>
      </c>
      <c r="AY542" s="216" t="s">
        <v>121</v>
      </c>
    </row>
    <row r="543" spans="1:65" s="2" customFormat="1" ht="16.5" customHeight="1">
      <c r="A543" s="37"/>
      <c r="B543" s="38"/>
      <c r="C543" s="177" t="s">
        <v>577</v>
      </c>
      <c r="D543" s="177" t="s">
        <v>124</v>
      </c>
      <c r="E543" s="178" t="s">
        <v>578</v>
      </c>
      <c r="F543" s="179" t="s">
        <v>579</v>
      </c>
      <c r="G543" s="180" t="s">
        <v>189</v>
      </c>
      <c r="H543" s="181">
        <v>2222</v>
      </c>
      <c r="I543" s="182"/>
      <c r="J543" s="183">
        <f>ROUND(I543*H543,2)</f>
        <v>0</v>
      </c>
      <c r="K543" s="179" t="s">
        <v>141</v>
      </c>
      <c r="L543" s="42"/>
      <c r="M543" s="184" t="s">
        <v>21</v>
      </c>
      <c r="N543" s="185" t="s">
        <v>45</v>
      </c>
      <c r="O543" s="67"/>
      <c r="P543" s="186">
        <f>O543*H543</f>
        <v>0</v>
      </c>
      <c r="Q543" s="186">
        <v>0</v>
      </c>
      <c r="R543" s="186">
        <f>Q543*H543</f>
        <v>0</v>
      </c>
      <c r="S543" s="186">
        <v>0</v>
      </c>
      <c r="T543" s="187">
        <f>S543*H543</f>
        <v>0</v>
      </c>
      <c r="U543" s="37"/>
      <c r="V543" s="37"/>
      <c r="W543" s="37"/>
      <c r="X543" s="37"/>
      <c r="Y543" s="37"/>
      <c r="Z543" s="37"/>
      <c r="AA543" s="37"/>
      <c r="AB543" s="37"/>
      <c r="AC543" s="37"/>
      <c r="AD543" s="37"/>
      <c r="AE543" s="37"/>
      <c r="AR543" s="188" t="s">
        <v>128</v>
      </c>
      <c r="AT543" s="188" t="s">
        <v>124</v>
      </c>
      <c r="AU543" s="188" t="s">
        <v>84</v>
      </c>
      <c r="AY543" s="19" t="s">
        <v>121</v>
      </c>
      <c r="BE543" s="189">
        <f>IF(N543="základní",J543,0)</f>
        <v>0</v>
      </c>
      <c r="BF543" s="189">
        <f>IF(N543="snížená",J543,0)</f>
        <v>0</v>
      </c>
      <c r="BG543" s="189">
        <f>IF(N543="zákl. přenesená",J543,0)</f>
        <v>0</v>
      </c>
      <c r="BH543" s="189">
        <f>IF(N543="sníž. přenesená",J543,0)</f>
        <v>0</v>
      </c>
      <c r="BI543" s="189">
        <f>IF(N543="nulová",J543,0)</f>
        <v>0</v>
      </c>
      <c r="BJ543" s="19" t="s">
        <v>79</v>
      </c>
      <c r="BK543" s="189">
        <f>ROUND(I543*H543,2)</f>
        <v>0</v>
      </c>
      <c r="BL543" s="19" t="s">
        <v>128</v>
      </c>
      <c r="BM543" s="188" t="s">
        <v>580</v>
      </c>
    </row>
    <row r="544" spans="1:65" s="2" customFormat="1" ht="19.5">
      <c r="A544" s="37"/>
      <c r="B544" s="38"/>
      <c r="C544" s="39"/>
      <c r="D544" s="190" t="s">
        <v>130</v>
      </c>
      <c r="E544" s="39"/>
      <c r="F544" s="191" t="s">
        <v>581</v>
      </c>
      <c r="G544" s="39"/>
      <c r="H544" s="39"/>
      <c r="I544" s="192"/>
      <c r="J544" s="39"/>
      <c r="K544" s="39"/>
      <c r="L544" s="42"/>
      <c r="M544" s="193"/>
      <c r="N544" s="194"/>
      <c r="O544" s="67"/>
      <c r="P544" s="67"/>
      <c r="Q544" s="67"/>
      <c r="R544" s="67"/>
      <c r="S544" s="67"/>
      <c r="T544" s="68"/>
      <c r="U544" s="37"/>
      <c r="V544" s="37"/>
      <c r="W544" s="37"/>
      <c r="X544" s="37"/>
      <c r="Y544" s="37"/>
      <c r="Z544" s="37"/>
      <c r="AA544" s="37"/>
      <c r="AB544" s="37"/>
      <c r="AC544" s="37"/>
      <c r="AD544" s="37"/>
      <c r="AE544" s="37"/>
      <c r="AT544" s="19" t="s">
        <v>130</v>
      </c>
      <c r="AU544" s="19" t="s">
        <v>84</v>
      </c>
    </row>
    <row r="545" spans="1:65" s="2" customFormat="1" ht="11.25">
      <c r="A545" s="37"/>
      <c r="B545" s="38"/>
      <c r="C545" s="39"/>
      <c r="D545" s="217" t="s">
        <v>144</v>
      </c>
      <c r="E545" s="39"/>
      <c r="F545" s="218" t="s">
        <v>582</v>
      </c>
      <c r="G545" s="39"/>
      <c r="H545" s="39"/>
      <c r="I545" s="192"/>
      <c r="J545" s="39"/>
      <c r="K545" s="39"/>
      <c r="L545" s="42"/>
      <c r="M545" s="193"/>
      <c r="N545" s="194"/>
      <c r="O545" s="67"/>
      <c r="P545" s="67"/>
      <c r="Q545" s="67"/>
      <c r="R545" s="67"/>
      <c r="S545" s="67"/>
      <c r="T545" s="68"/>
      <c r="U545" s="37"/>
      <c r="V545" s="37"/>
      <c r="W545" s="37"/>
      <c r="X545" s="37"/>
      <c r="Y545" s="37"/>
      <c r="Z545" s="37"/>
      <c r="AA545" s="37"/>
      <c r="AB545" s="37"/>
      <c r="AC545" s="37"/>
      <c r="AD545" s="37"/>
      <c r="AE545" s="37"/>
      <c r="AT545" s="19" t="s">
        <v>144</v>
      </c>
      <c r="AU545" s="19" t="s">
        <v>84</v>
      </c>
    </row>
    <row r="546" spans="1:65" s="16" customFormat="1" ht="11.25">
      <c r="B546" s="240"/>
      <c r="C546" s="241"/>
      <c r="D546" s="190" t="s">
        <v>131</v>
      </c>
      <c r="E546" s="242" t="s">
        <v>21</v>
      </c>
      <c r="F546" s="243" t="s">
        <v>583</v>
      </c>
      <c r="G546" s="241"/>
      <c r="H546" s="242" t="s">
        <v>21</v>
      </c>
      <c r="I546" s="244"/>
      <c r="J546" s="241"/>
      <c r="K546" s="241"/>
      <c r="L546" s="245"/>
      <c r="M546" s="246"/>
      <c r="N546" s="247"/>
      <c r="O546" s="247"/>
      <c r="P546" s="247"/>
      <c r="Q546" s="247"/>
      <c r="R546" s="247"/>
      <c r="S546" s="247"/>
      <c r="T546" s="248"/>
      <c r="AT546" s="249" t="s">
        <v>131</v>
      </c>
      <c r="AU546" s="249" t="s">
        <v>84</v>
      </c>
      <c r="AV546" s="16" t="s">
        <v>79</v>
      </c>
      <c r="AW546" s="16" t="s">
        <v>36</v>
      </c>
      <c r="AX546" s="16" t="s">
        <v>74</v>
      </c>
      <c r="AY546" s="249" t="s">
        <v>121</v>
      </c>
    </row>
    <row r="547" spans="1:65" s="13" customFormat="1" ht="11.25">
      <c r="B547" s="195"/>
      <c r="C547" s="196"/>
      <c r="D547" s="190" t="s">
        <v>131</v>
      </c>
      <c r="E547" s="197" t="s">
        <v>21</v>
      </c>
      <c r="F547" s="198" t="s">
        <v>584</v>
      </c>
      <c r="G547" s="196"/>
      <c r="H547" s="199">
        <v>80</v>
      </c>
      <c r="I547" s="200"/>
      <c r="J547" s="196"/>
      <c r="K547" s="196"/>
      <c r="L547" s="201"/>
      <c r="M547" s="202"/>
      <c r="N547" s="203"/>
      <c r="O547" s="203"/>
      <c r="P547" s="203"/>
      <c r="Q547" s="203"/>
      <c r="R547" s="203"/>
      <c r="S547" s="203"/>
      <c r="T547" s="204"/>
      <c r="AT547" s="205" t="s">
        <v>131</v>
      </c>
      <c r="AU547" s="205" t="s">
        <v>84</v>
      </c>
      <c r="AV547" s="13" t="s">
        <v>84</v>
      </c>
      <c r="AW547" s="13" t="s">
        <v>36</v>
      </c>
      <c r="AX547" s="13" t="s">
        <v>74</v>
      </c>
      <c r="AY547" s="205" t="s">
        <v>121</v>
      </c>
    </row>
    <row r="548" spans="1:65" s="16" customFormat="1" ht="11.25">
      <c r="B548" s="240"/>
      <c r="C548" s="241"/>
      <c r="D548" s="190" t="s">
        <v>131</v>
      </c>
      <c r="E548" s="242" t="s">
        <v>21</v>
      </c>
      <c r="F548" s="243" t="s">
        <v>585</v>
      </c>
      <c r="G548" s="241"/>
      <c r="H548" s="242" t="s">
        <v>21</v>
      </c>
      <c r="I548" s="244"/>
      <c r="J548" s="241"/>
      <c r="K548" s="241"/>
      <c r="L548" s="245"/>
      <c r="M548" s="246"/>
      <c r="N548" s="247"/>
      <c r="O548" s="247"/>
      <c r="P548" s="247"/>
      <c r="Q548" s="247"/>
      <c r="R548" s="247"/>
      <c r="S548" s="247"/>
      <c r="T548" s="248"/>
      <c r="AT548" s="249" t="s">
        <v>131</v>
      </c>
      <c r="AU548" s="249" t="s">
        <v>84</v>
      </c>
      <c r="AV548" s="16" t="s">
        <v>79</v>
      </c>
      <c r="AW548" s="16" t="s">
        <v>36</v>
      </c>
      <c r="AX548" s="16" t="s">
        <v>74</v>
      </c>
      <c r="AY548" s="249" t="s">
        <v>121</v>
      </c>
    </row>
    <row r="549" spans="1:65" s="13" customFormat="1" ht="11.25">
      <c r="B549" s="195"/>
      <c r="C549" s="196"/>
      <c r="D549" s="190" t="s">
        <v>131</v>
      </c>
      <c r="E549" s="197" t="s">
        <v>21</v>
      </c>
      <c r="F549" s="198" t="s">
        <v>586</v>
      </c>
      <c r="G549" s="196"/>
      <c r="H549" s="199">
        <v>552</v>
      </c>
      <c r="I549" s="200"/>
      <c r="J549" s="196"/>
      <c r="K549" s="196"/>
      <c r="L549" s="201"/>
      <c r="M549" s="202"/>
      <c r="N549" s="203"/>
      <c r="O549" s="203"/>
      <c r="P549" s="203"/>
      <c r="Q549" s="203"/>
      <c r="R549" s="203"/>
      <c r="S549" s="203"/>
      <c r="T549" s="204"/>
      <c r="AT549" s="205" t="s">
        <v>131</v>
      </c>
      <c r="AU549" s="205" t="s">
        <v>84</v>
      </c>
      <c r="AV549" s="13" t="s">
        <v>84</v>
      </c>
      <c r="AW549" s="13" t="s">
        <v>36</v>
      </c>
      <c r="AX549" s="13" t="s">
        <v>74</v>
      </c>
      <c r="AY549" s="205" t="s">
        <v>121</v>
      </c>
    </row>
    <row r="550" spans="1:65" s="13" customFormat="1" ht="22.5">
      <c r="B550" s="195"/>
      <c r="C550" s="196"/>
      <c r="D550" s="190" t="s">
        <v>131</v>
      </c>
      <c r="E550" s="197" t="s">
        <v>21</v>
      </c>
      <c r="F550" s="198" t="s">
        <v>587</v>
      </c>
      <c r="G550" s="196"/>
      <c r="H550" s="199">
        <v>450</v>
      </c>
      <c r="I550" s="200"/>
      <c r="J550" s="196"/>
      <c r="K550" s="196"/>
      <c r="L550" s="201"/>
      <c r="M550" s="202"/>
      <c r="N550" s="203"/>
      <c r="O550" s="203"/>
      <c r="P550" s="203"/>
      <c r="Q550" s="203"/>
      <c r="R550" s="203"/>
      <c r="S550" s="203"/>
      <c r="T550" s="204"/>
      <c r="AT550" s="205" t="s">
        <v>131</v>
      </c>
      <c r="AU550" s="205" t="s">
        <v>84</v>
      </c>
      <c r="AV550" s="13" t="s">
        <v>84</v>
      </c>
      <c r="AW550" s="13" t="s">
        <v>36</v>
      </c>
      <c r="AX550" s="13" t="s">
        <v>74</v>
      </c>
      <c r="AY550" s="205" t="s">
        <v>121</v>
      </c>
    </row>
    <row r="551" spans="1:65" s="13" customFormat="1" ht="11.25">
      <c r="B551" s="195"/>
      <c r="C551" s="196"/>
      <c r="D551" s="190" t="s">
        <v>131</v>
      </c>
      <c r="E551" s="197" t="s">
        <v>21</v>
      </c>
      <c r="F551" s="198" t="s">
        <v>588</v>
      </c>
      <c r="G551" s="196"/>
      <c r="H551" s="199">
        <v>90</v>
      </c>
      <c r="I551" s="200"/>
      <c r="J551" s="196"/>
      <c r="K551" s="196"/>
      <c r="L551" s="201"/>
      <c r="M551" s="202"/>
      <c r="N551" s="203"/>
      <c r="O551" s="203"/>
      <c r="P551" s="203"/>
      <c r="Q551" s="203"/>
      <c r="R551" s="203"/>
      <c r="S551" s="203"/>
      <c r="T551" s="204"/>
      <c r="AT551" s="205" t="s">
        <v>131</v>
      </c>
      <c r="AU551" s="205" t="s">
        <v>84</v>
      </c>
      <c r="AV551" s="13" t="s">
        <v>84</v>
      </c>
      <c r="AW551" s="13" t="s">
        <v>36</v>
      </c>
      <c r="AX551" s="13" t="s">
        <v>74</v>
      </c>
      <c r="AY551" s="205" t="s">
        <v>121</v>
      </c>
    </row>
    <row r="552" spans="1:65" s="13" customFormat="1" ht="22.5">
      <c r="B552" s="195"/>
      <c r="C552" s="196"/>
      <c r="D552" s="190" t="s">
        <v>131</v>
      </c>
      <c r="E552" s="197" t="s">
        <v>21</v>
      </c>
      <c r="F552" s="198" t="s">
        <v>589</v>
      </c>
      <c r="G552" s="196"/>
      <c r="H552" s="199">
        <v>1050</v>
      </c>
      <c r="I552" s="200"/>
      <c r="J552" s="196"/>
      <c r="K552" s="196"/>
      <c r="L552" s="201"/>
      <c r="M552" s="202"/>
      <c r="N552" s="203"/>
      <c r="O552" s="203"/>
      <c r="P552" s="203"/>
      <c r="Q552" s="203"/>
      <c r="R552" s="203"/>
      <c r="S552" s="203"/>
      <c r="T552" s="204"/>
      <c r="AT552" s="205" t="s">
        <v>131</v>
      </c>
      <c r="AU552" s="205" t="s">
        <v>84</v>
      </c>
      <c r="AV552" s="13" t="s">
        <v>84</v>
      </c>
      <c r="AW552" s="13" t="s">
        <v>36</v>
      </c>
      <c r="AX552" s="13" t="s">
        <v>74</v>
      </c>
      <c r="AY552" s="205" t="s">
        <v>121</v>
      </c>
    </row>
    <row r="553" spans="1:65" s="14" customFormat="1" ht="11.25">
      <c r="B553" s="206"/>
      <c r="C553" s="207"/>
      <c r="D553" s="190" t="s">
        <v>131</v>
      </c>
      <c r="E553" s="208" t="s">
        <v>21</v>
      </c>
      <c r="F553" s="209" t="s">
        <v>133</v>
      </c>
      <c r="G553" s="207"/>
      <c r="H553" s="210">
        <v>2222</v>
      </c>
      <c r="I553" s="211"/>
      <c r="J553" s="207"/>
      <c r="K553" s="207"/>
      <c r="L553" s="212"/>
      <c r="M553" s="213"/>
      <c r="N553" s="214"/>
      <c r="O553" s="214"/>
      <c r="P553" s="214"/>
      <c r="Q553" s="214"/>
      <c r="R553" s="214"/>
      <c r="S553" s="214"/>
      <c r="T553" s="215"/>
      <c r="AT553" s="216" t="s">
        <v>131</v>
      </c>
      <c r="AU553" s="216" t="s">
        <v>84</v>
      </c>
      <c r="AV553" s="14" t="s">
        <v>128</v>
      </c>
      <c r="AW553" s="14" t="s">
        <v>36</v>
      </c>
      <c r="AX553" s="14" t="s">
        <v>79</v>
      </c>
      <c r="AY553" s="216" t="s">
        <v>121</v>
      </c>
    </row>
    <row r="554" spans="1:65" s="2" customFormat="1" ht="16.5" customHeight="1">
      <c r="A554" s="37"/>
      <c r="B554" s="38"/>
      <c r="C554" s="177" t="s">
        <v>590</v>
      </c>
      <c r="D554" s="177" t="s">
        <v>124</v>
      </c>
      <c r="E554" s="178" t="s">
        <v>591</v>
      </c>
      <c r="F554" s="179" t="s">
        <v>592</v>
      </c>
      <c r="G554" s="180" t="s">
        <v>189</v>
      </c>
      <c r="H554" s="181">
        <v>399</v>
      </c>
      <c r="I554" s="182"/>
      <c r="J554" s="183">
        <f>ROUND(I554*H554,2)</f>
        <v>0</v>
      </c>
      <c r="K554" s="179" t="s">
        <v>141</v>
      </c>
      <c r="L554" s="42"/>
      <c r="M554" s="184" t="s">
        <v>21</v>
      </c>
      <c r="N554" s="185" t="s">
        <v>45</v>
      </c>
      <c r="O554" s="67"/>
      <c r="P554" s="186">
        <f>O554*H554</f>
        <v>0</v>
      </c>
      <c r="Q554" s="186">
        <v>1.0000000000000001E-5</v>
      </c>
      <c r="R554" s="186">
        <f>Q554*H554</f>
        <v>3.9900000000000005E-3</v>
      </c>
      <c r="S554" s="186">
        <v>0</v>
      </c>
      <c r="T554" s="187">
        <f>S554*H554</f>
        <v>0</v>
      </c>
      <c r="U554" s="37"/>
      <c r="V554" s="37"/>
      <c r="W554" s="37"/>
      <c r="X554" s="37"/>
      <c r="Y554" s="37"/>
      <c r="Z554" s="37"/>
      <c r="AA554" s="37"/>
      <c r="AB554" s="37"/>
      <c r="AC554" s="37"/>
      <c r="AD554" s="37"/>
      <c r="AE554" s="37"/>
      <c r="AR554" s="188" t="s">
        <v>128</v>
      </c>
      <c r="AT554" s="188" t="s">
        <v>124</v>
      </c>
      <c r="AU554" s="188" t="s">
        <v>84</v>
      </c>
      <c r="AY554" s="19" t="s">
        <v>121</v>
      </c>
      <c r="BE554" s="189">
        <f>IF(N554="základní",J554,0)</f>
        <v>0</v>
      </c>
      <c r="BF554" s="189">
        <f>IF(N554="snížená",J554,0)</f>
        <v>0</v>
      </c>
      <c r="BG554" s="189">
        <f>IF(N554="zákl. přenesená",J554,0)</f>
        <v>0</v>
      </c>
      <c r="BH554" s="189">
        <f>IF(N554="sníž. přenesená",J554,0)</f>
        <v>0</v>
      </c>
      <c r="BI554" s="189">
        <f>IF(N554="nulová",J554,0)</f>
        <v>0</v>
      </c>
      <c r="BJ554" s="19" t="s">
        <v>79</v>
      </c>
      <c r="BK554" s="189">
        <f>ROUND(I554*H554,2)</f>
        <v>0</v>
      </c>
      <c r="BL554" s="19" t="s">
        <v>128</v>
      </c>
      <c r="BM554" s="188" t="s">
        <v>593</v>
      </c>
    </row>
    <row r="555" spans="1:65" s="2" customFormat="1" ht="19.5">
      <c r="A555" s="37"/>
      <c r="B555" s="38"/>
      <c r="C555" s="39"/>
      <c r="D555" s="190" t="s">
        <v>130</v>
      </c>
      <c r="E555" s="39"/>
      <c r="F555" s="191" t="s">
        <v>594</v>
      </c>
      <c r="G555" s="39"/>
      <c r="H555" s="39"/>
      <c r="I555" s="192"/>
      <c r="J555" s="39"/>
      <c r="K555" s="39"/>
      <c r="L555" s="42"/>
      <c r="M555" s="193"/>
      <c r="N555" s="194"/>
      <c r="O555" s="67"/>
      <c r="P555" s="67"/>
      <c r="Q555" s="67"/>
      <c r="R555" s="67"/>
      <c r="S555" s="67"/>
      <c r="T555" s="68"/>
      <c r="U555" s="37"/>
      <c r="V555" s="37"/>
      <c r="W555" s="37"/>
      <c r="X555" s="37"/>
      <c r="Y555" s="37"/>
      <c r="Z555" s="37"/>
      <c r="AA555" s="37"/>
      <c r="AB555" s="37"/>
      <c r="AC555" s="37"/>
      <c r="AD555" s="37"/>
      <c r="AE555" s="37"/>
      <c r="AT555" s="19" t="s">
        <v>130</v>
      </c>
      <c r="AU555" s="19" t="s">
        <v>84</v>
      </c>
    </row>
    <row r="556" spans="1:65" s="2" customFormat="1" ht="11.25">
      <c r="A556" s="37"/>
      <c r="B556" s="38"/>
      <c r="C556" s="39"/>
      <c r="D556" s="217" t="s">
        <v>144</v>
      </c>
      <c r="E556" s="39"/>
      <c r="F556" s="218" t="s">
        <v>595</v>
      </c>
      <c r="G556" s="39"/>
      <c r="H556" s="39"/>
      <c r="I556" s="192"/>
      <c r="J556" s="39"/>
      <c r="K556" s="39"/>
      <c r="L556" s="42"/>
      <c r="M556" s="193"/>
      <c r="N556" s="194"/>
      <c r="O556" s="67"/>
      <c r="P556" s="67"/>
      <c r="Q556" s="67"/>
      <c r="R556" s="67"/>
      <c r="S556" s="67"/>
      <c r="T556" s="68"/>
      <c r="U556" s="37"/>
      <c r="V556" s="37"/>
      <c r="W556" s="37"/>
      <c r="X556" s="37"/>
      <c r="Y556" s="37"/>
      <c r="Z556" s="37"/>
      <c r="AA556" s="37"/>
      <c r="AB556" s="37"/>
      <c r="AC556" s="37"/>
      <c r="AD556" s="37"/>
      <c r="AE556" s="37"/>
      <c r="AT556" s="19" t="s">
        <v>144</v>
      </c>
      <c r="AU556" s="19" t="s">
        <v>84</v>
      </c>
    </row>
    <row r="557" spans="1:65" s="13" customFormat="1" ht="11.25">
      <c r="B557" s="195"/>
      <c r="C557" s="196"/>
      <c r="D557" s="190" t="s">
        <v>131</v>
      </c>
      <c r="E557" s="197" t="s">
        <v>21</v>
      </c>
      <c r="F557" s="198" t="s">
        <v>596</v>
      </c>
      <c r="G557" s="196"/>
      <c r="H557" s="199">
        <v>258</v>
      </c>
      <c r="I557" s="200"/>
      <c r="J557" s="196"/>
      <c r="K557" s="196"/>
      <c r="L557" s="201"/>
      <c r="M557" s="202"/>
      <c r="N557" s="203"/>
      <c r="O557" s="203"/>
      <c r="P557" s="203"/>
      <c r="Q557" s="203"/>
      <c r="R557" s="203"/>
      <c r="S557" s="203"/>
      <c r="T557" s="204"/>
      <c r="AT557" s="205" t="s">
        <v>131</v>
      </c>
      <c r="AU557" s="205" t="s">
        <v>84</v>
      </c>
      <c r="AV557" s="13" t="s">
        <v>84</v>
      </c>
      <c r="AW557" s="13" t="s">
        <v>36</v>
      </c>
      <c r="AX557" s="13" t="s">
        <v>74</v>
      </c>
      <c r="AY557" s="205" t="s">
        <v>121</v>
      </c>
    </row>
    <row r="558" spans="1:65" s="16" customFormat="1" ht="11.25">
      <c r="B558" s="240"/>
      <c r="C558" s="241"/>
      <c r="D558" s="190" t="s">
        <v>131</v>
      </c>
      <c r="E558" s="242" t="s">
        <v>21</v>
      </c>
      <c r="F558" s="243" t="s">
        <v>583</v>
      </c>
      <c r="G558" s="241"/>
      <c r="H558" s="242" t="s">
        <v>21</v>
      </c>
      <c r="I558" s="244"/>
      <c r="J558" s="241"/>
      <c r="K558" s="241"/>
      <c r="L558" s="245"/>
      <c r="M558" s="246"/>
      <c r="N558" s="247"/>
      <c r="O558" s="247"/>
      <c r="P558" s="247"/>
      <c r="Q558" s="247"/>
      <c r="R558" s="247"/>
      <c r="S558" s="247"/>
      <c r="T558" s="248"/>
      <c r="AT558" s="249" t="s">
        <v>131</v>
      </c>
      <c r="AU558" s="249" t="s">
        <v>84</v>
      </c>
      <c r="AV558" s="16" t="s">
        <v>79</v>
      </c>
      <c r="AW558" s="16" t="s">
        <v>36</v>
      </c>
      <c r="AX558" s="16" t="s">
        <v>74</v>
      </c>
      <c r="AY558" s="249" t="s">
        <v>121</v>
      </c>
    </row>
    <row r="559" spans="1:65" s="13" customFormat="1" ht="22.5">
      <c r="B559" s="195"/>
      <c r="C559" s="196"/>
      <c r="D559" s="190" t="s">
        <v>131</v>
      </c>
      <c r="E559" s="197" t="s">
        <v>21</v>
      </c>
      <c r="F559" s="198" t="s">
        <v>597</v>
      </c>
      <c r="G559" s="196"/>
      <c r="H559" s="199">
        <v>30</v>
      </c>
      <c r="I559" s="200"/>
      <c r="J559" s="196"/>
      <c r="K559" s="196"/>
      <c r="L559" s="201"/>
      <c r="M559" s="202"/>
      <c r="N559" s="203"/>
      <c r="O559" s="203"/>
      <c r="P559" s="203"/>
      <c r="Q559" s="203"/>
      <c r="R559" s="203"/>
      <c r="S559" s="203"/>
      <c r="T559" s="204"/>
      <c r="AT559" s="205" t="s">
        <v>131</v>
      </c>
      <c r="AU559" s="205" t="s">
        <v>84</v>
      </c>
      <c r="AV559" s="13" t="s">
        <v>84</v>
      </c>
      <c r="AW559" s="13" t="s">
        <v>36</v>
      </c>
      <c r="AX559" s="13" t="s">
        <v>74</v>
      </c>
      <c r="AY559" s="205" t="s">
        <v>121</v>
      </c>
    </row>
    <row r="560" spans="1:65" s="13" customFormat="1" ht="11.25">
      <c r="B560" s="195"/>
      <c r="C560" s="196"/>
      <c r="D560" s="190" t="s">
        <v>131</v>
      </c>
      <c r="E560" s="197" t="s">
        <v>21</v>
      </c>
      <c r="F560" s="198" t="s">
        <v>598</v>
      </c>
      <c r="G560" s="196"/>
      <c r="H560" s="199">
        <v>23</v>
      </c>
      <c r="I560" s="200"/>
      <c r="J560" s="196"/>
      <c r="K560" s="196"/>
      <c r="L560" s="201"/>
      <c r="M560" s="202"/>
      <c r="N560" s="203"/>
      <c r="O560" s="203"/>
      <c r="P560" s="203"/>
      <c r="Q560" s="203"/>
      <c r="R560" s="203"/>
      <c r="S560" s="203"/>
      <c r="T560" s="204"/>
      <c r="AT560" s="205" t="s">
        <v>131</v>
      </c>
      <c r="AU560" s="205" t="s">
        <v>84</v>
      </c>
      <c r="AV560" s="13" t="s">
        <v>84</v>
      </c>
      <c r="AW560" s="13" t="s">
        <v>36</v>
      </c>
      <c r="AX560" s="13" t="s">
        <v>74</v>
      </c>
      <c r="AY560" s="205" t="s">
        <v>121</v>
      </c>
    </row>
    <row r="561" spans="1:65" s="13" customFormat="1" ht="22.5">
      <c r="B561" s="195"/>
      <c r="C561" s="196"/>
      <c r="D561" s="190" t="s">
        <v>131</v>
      </c>
      <c r="E561" s="197" t="s">
        <v>21</v>
      </c>
      <c r="F561" s="198" t="s">
        <v>599</v>
      </c>
      <c r="G561" s="196"/>
      <c r="H561" s="199">
        <v>70</v>
      </c>
      <c r="I561" s="200"/>
      <c r="J561" s="196"/>
      <c r="K561" s="196"/>
      <c r="L561" s="201"/>
      <c r="M561" s="202"/>
      <c r="N561" s="203"/>
      <c r="O561" s="203"/>
      <c r="P561" s="203"/>
      <c r="Q561" s="203"/>
      <c r="R561" s="203"/>
      <c r="S561" s="203"/>
      <c r="T561" s="204"/>
      <c r="AT561" s="205" t="s">
        <v>131</v>
      </c>
      <c r="AU561" s="205" t="s">
        <v>84</v>
      </c>
      <c r="AV561" s="13" t="s">
        <v>84</v>
      </c>
      <c r="AW561" s="13" t="s">
        <v>36</v>
      </c>
      <c r="AX561" s="13" t="s">
        <v>74</v>
      </c>
      <c r="AY561" s="205" t="s">
        <v>121</v>
      </c>
    </row>
    <row r="562" spans="1:65" s="13" customFormat="1" ht="11.25">
      <c r="B562" s="195"/>
      <c r="C562" s="196"/>
      <c r="D562" s="190" t="s">
        <v>131</v>
      </c>
      <c r="E562" s="197" t="s">
        <v>21</v>
      </c>
      <c r="F562" s="198" t="s">
        <v>600</v>
      </c>
      <c r="G562" s="196"/>
      <c r="H562" s="199">
        <v>12</v>
      </c>
      <c r="I562" s="200"/>
      <c r="J562" s="196"/>
      <c r="K562" s="196"/>
      <c r="L562" s="201"/>
      <c r="M562" s="202"/>
      <c r="N562" s="203"/>
      <c r="O562" s="203"/>
      <c r="P562" s="203"/>
      <c r="Q562" s="203"/>
      <c r="R562" s="203"/>
      <c r="S562" s="203"/>
      <c r="T562" s="204"/>
      <c r="AT562" s="205" t="s">
        <v>131</v>
      </c>
      <c r="AU562" s="205" t="s">
        <v>84</v>
      </c>
      <c r="AV562" s="13" t="s">
        <v>84</v>
      </c>
      <c r="AW562" s="13" t="s">
        <v>36</v>
      </c>
      <c r="AX562" s="13" t="s">
        <v>74</v>
      </c>
      <c r="AY562" s="205" t="s">
        <v>121</v>
      </c>
    </row>
    <row r="563" spans="1:65" s="13" customFormat="1" ht="11.25">
      <c r="B563" s="195"/>
      <c r="C563" s="196"/>
      <c r="D563" s="190" t="s">
        <v>131</v>
      </c>
      <c r="E563" s="197" t="s">
        <v>21</v>
      </c>
      <c r="F563" s="198" t="s">
        <v>601</v>
      </c>
      <c r="G563" s="196"/>
      <c r="H563" s="199">
        <v>6</v>
      </c>
      <c r="I563" s="200"/>
      <c r="J563" s="196"/>
      <c r="K563" s="196"/>
      <c r="L563" s="201"/>
      <c r="M563" s="202"/>
      <c r="N563" s="203"/>
      <c r="O563" s="203"/>
      <c r="P563" s="203"/>
      <c r="Q563" s="203"/>
      <c r="R563" s="203"/>
      <c r="S563" s="203"/>
      <c r="T563" s="204"/>
      <c r="AT563" s="205" t="s">
        <v>131</v>
      </c>
      <c r="AU563" s="205" t="s">
        <v>84</v>
      </c>
      <c r="AV563" s="13" t="s">
        <v>84</v>
      </c>
      <c r="AW563" s="13" t="s">
        <v>36</v>
      </c>
      <c r="AX563" s="13" t="s">
        <v>74</v>
      </c>
      <c r="AY563" s="205" t="s">
        <v>121</v>
      </c>
    </row>
    <row r="564" spans="1:65" s="14" customFormat="1" ht="11.25">
      <c r="B564" s="206"/>
      <c r="C564" s="207"/>
      <c r="D564" s="190" t="s">
        <v>131</v>
      </c>
      <c r="E564" s="208" t="s">
        <v>21</v>
      </c>
      <c r="F564" s="209" t="s">
        <v>133</v>
      </c>
      <c r="G564" s="207"/>
      <c r="H564" s="210">
        <v>399</v>
      </c>
      <c r="I564" s="211"/>
      <c r="J564" s="207"/>
      <c r="K564" s="207"/>
      <c r="L564" s="212"/>
      <c r="M564" s="213"/>
      <c r="N564" s="214"/>
      <c r="O564" s="214"/>
      <c r="P564" s="214"/>
      <c r="Q564" s="214"/>
      <c r="R564" s="214"/>
      <c r="S564" s="214"/>
      <c r="T564" s="215"/>
      <c r="AT564" s="216" t="s">
        <v>131</v>
      </c>
      <c r="AU564" s="216" t="s">
        <v>84</v>
      </c>
      <c r="AV564" s="14" t="s">
        <v>128</v>
      </c>
      <c r="AW564" s="14" t="s">
        <v>36</v>
      </c>
      <c r="AX564" s="14" t="s">
        <v>79</v>
      </c>
      <c r="AY564" s="216" t="s">
        <v>121</v>
      </c>
    </row>
    <row r="565" spans="1:65" s="2" customFormat="1" ht="16.5" customHeight="1">
      <c r="A565" s="37"/>
      <c r="B565" s="38"/>
      <c r="C565" s="177" t="s">
        <v>602</v>
      </c>
      <c r="D565" s="177" t="s">
        <v>124</v>
      </c>
      <c r="E565" s="178" t="s">
        <v>603</v>
      </c>
      <c r="F565" s="179" t="s">
        <v>604</v>
      </c>
      <c r="G565" s="180" t="s">
        <v>189</v>
      </c>
      <c r="H565" s="181">
        <v>145</v>
      </c>
      <c r="I565" s="182"/>
      <c r="J565" s="183">
        <f>ROUND(I565*H565,2)</f>
        <v>0</v>
      </c>
      <c r="K565" s="179" t="s">
        <v>21</v>
      </c>
      <c r="L565" s="42"/>
      <c r="M565" s="184" t="s">
        <v>21</v>
      </c>
      <c r="N565" s="185" t="s">
        <v>45</v>
      </c>
      <c r="O565" s="67"/>
      <c r="P565" s="186">
        <f>O565*H565</f>
        <v>0</v>
      </c>
      <c r="Q565" s="186">
        <v>0</v>
      </c>
      <c r="R565" s="186">
        <f>Q565*H565</f>
        <v>0</v>
      </c>
      <c r="S565" s="186">
        <v>0</v>
      </c>
      <c r="T565" s="187">
        <f>S565*H565</f>
        <v>0</v>
      </c>
      <c r="U565" s="37"/>
      <c r="V565" s="37"/>
      <c r="W565" s="37"/>
      <c r="X565" s="37"/>
      <c r="Y565" s="37"/>
      <c r="Z565" s="37"/>
      <c r="AA565" s="37"/>
      <c r="AB565" s="37"/>
      <c r="AC565" s="37"/>
      <c r="AD565" s="37"/>
      <c r="AE565" s="37"/>
      <c r="AR565" s="188" t="s">
        <v>128</v>
      </c>
      <c r="AT565" s="188" t="s">
        <v>124</v>
      </c>
      <c r="AU565" s="188" t="s">
        <v>84</v>
      </c>
      <c r="AY565" s="19" t="s">
        <v>121</v>
      </c>
      <c r="BE565" s="189">
        <f>IF(N565="základní",J565,0)</f>
        <v>0</v>
      </c>
      <c r="BF565" s="189">
        <f>IF(N565="snížená",J565,0)</f>
        <v>0</v>
      </c>
      <c r="BG565" s="189">
        <f>IF(N565="zákl. přenesená",J565,0)</f>
        <v>0</v>
      </c>
      <c r="BH565" s="189">
        <f>IF(N565="sníž. přenesená",J565,0)</f>
        <v>0</v>
      </c>
      <c r="BI565" s="189">
        <f>IF(N565="nulová",J565,0)</f>
        <v>0</v>
      </c>
      <c r="BJ565" s="19" t="s">
        <v>79</v>
      </c>
      <c r="BK565" s="189">
        <f>ROUND(I565*H565,2)</f>
        <v>0</v>
      </c>
      <c r="BL565" s="19" t="s">
        <v>128</v>
      </c>
      <c r="BM565" s="188" t="s">
        <v>605</v>
      </c>
    </row>
    <row r="566" spans="1:65" s="2" customFormat="1" ht="19.5">
      <c r="A566" s="37"/>
      <c r="B566" s="38"/>
      <c r="C566" s="39"/>
      <c r="D566" s="190" t="s">
        <v>130</v>
      </c>
      <c r="E566" s="39"/>
      <c r="F566" s="191" t="s">
        <v>606</v>
      </c>
      <c r="G566" s="39"/>
      <c r="H566" s="39"/>
      <c r="I566" s="192"/>
      <c r="J566" s="39"/>
      <c r="K566" s="39"/>
      <c r="L566" s="42"/>
      <c r="M566" s="193"/>
      <c r="N566" s="194"/>
      <c r="O566" s="67"/>
      <c r="P566" s="67"/>
      <c r="Q566" s="67"/>
      <c r="R566" s="67"/>
      <c r="S566" s="67"/>
      <c r="T566" s="68"/>
      <c r="U566" s="37"/>
      <c r="V566" s="37"/>
      <c r="W566" s="37"/>
      <c r="X566" s="37"/>
      <c r="Y566" s="37"/>
      <c r="Z566" s="37"/>
      <c r="AA566" s="37"/>
      <c r="AB566" s="37"/>
      <c r="AC566" s="37"/>
      <c r="AD566" s="37"/>
      <c r="AE566" s="37"/>
      <c r="AT566" s="19" t="s">
        <v>130</v>
      </c>
      <c r="AU566" s="19" t="s">
        <v>84</v>
      </c>
    </row>
    <row r="567" spans="1:65" s="13" customFormat="1" ht="11.25">
      <c r="B567" s="195"/>
      <c r="C567" s="196"/>
      <c r="D567" s="190" t="s">
        <v>131</v>
      </c>
      <c r="E567" s="197" t="s">
        <v>21</v>
      </c>
      <c r="F567" s="198" t="s">
        <v>607</v>
      </c>
      <c r="G567" s="196"/>
      <c r="H567" s="199">
        <v>145</v>
      </c>
      <c r="I567" s="200"/>
      <c r="J567" s="196"/>
      <c r="K567" s="196"/>
      <c r="L567" s="201"/>
      <c r="M567" s="202"/>
      <c r="N567" s="203"/>
      <c r="O567" s="203"/>
      <c r="P567" s="203"/>
      <c r="Q567" s="203"/>
      <c r="R567" s="203"/>
      <c r="S567" s="203"/>
      <c r="T567" s="204"/>
      <c r="AT567" s="205" t="s">
        <v>131</v>
      </c>
      <c r="AU567" s="205" t="s">
        <v>84</v>
      </c>
      <c r="AV567" s="13" t="s">
        <v>84</v>
      </c>
      <c r="AW567" s="13" t="s">
        <v>36</v>
      </c>
      <c r="AX567" s="13" t="s">
        <v>79</v>
      </c>
      <c r="AY567" s="205" t="s">
        <v>121</v>
      </c>
    </row>
    <row r="568" spans="1:65" s="2" customFormat="1" ht="16.5" customHeight="1">
      <c r="A568" s="37"/>
      <c r="B568" s="38"/>
      <c r="C568" s="177" t="s">
        <v>608</v>
      </c>
      <c r="D568" s="177" t="s">
        <v>124</v>
      </c>
      <c r="E568" s="178" t="s">
        <v>609</v>
      </c>
      <c r="F568" s="179" t="s">
        <v>610</v>
      </c>
      <c r="G568" s="180" t="s">
        <v>189</v>
      </c>
      <c r="H568" s="181">
        <v>180</v>
      </c>
      <c r="I568" s="182"/>
      <c r="J568" s="183">
        <f>ROUND(I568*H568,2)</f>
        <v>0</v>
      </c>
      <c r="K568" s="179" t="s">
        <v>141</v>
      </c>
      <c r="L568" s="42"/>
      <c r="M568" s="184" t="s">
        <v>21</v>
      </c>
      <c r="N568" s="185" t="s">
        <v>45</v>
      </c>
      <c r="O568" s="67"/>
      <c r="P568" s="186">
        <f>O568*H568</f>
        <v>0</v>
      </c>
      <c r="Q568" s="186">
        <v>0</v>
      </c>
      <c r="R568" s="186">
        <f>Q568*H568</f>
        <v>0</v>
      </c>
      <c r="S568" s="186">
        <v>0</v>
      </c>
      <c r="T568" s="187">
        <f>S568*H568</f>
        <v>0</v>
      </c>
      <c r="U568" s="37"/>
      <c r="V568" s="37"/>
      <c r="W568" s="37"/>
      <c r="X568" s="37"/>
      <c r="Y568" s="37"/>
      <c r="Z568" s="37"/>
      <c r="AA568" s="37"/>
      <c r="AB568" s="37"/>
      <c r="AC568" s="37"/>
      <c r="AD568" s="37"/>
      <c r="AE568" s="37"/>
      <c r="AR568" s="188" t="s">
        <v>128</v>
      </c>
      <c r="AT568" s="188" t="s">
        <v>124</v>
      </c>
      <c r="AU568" s="188" t="s">
        <v>84</v>
      </c>
      <c r="AY568" s="19" t="s">
        <v>121</v>
      </c>
      <c r="BE568" s="189">
        <f>IF(N568="základní",J568,0)</f>
        <v>0</v>
      </c>
      <c r="BF568" s="189">
        <f>IF(N568="snížená",J568,0)</f>
        <v>0</v>
      </c>
      <c r="BG568" s="189">
        <f>IF(N568="zákl. přenesená",J568,0)</f>
        <v>0</v>
      </c>
      <c r="BH568" s="189">
        <f>IF(N568="sníž. přenesená",J568,0)</f>
        <v>0</v>
      </c>
      <c r="BI568" s="189">
        <f>IF(N568="nulová",J568,0)</f>
        <v>0</v>
      </c>
      <c r="BJ568" s="19" t="s">
        <v>79</v>
      </c>
      <c r="BK568" s="189">
        <f>ROUND(I568*H568,2)</f>
        <v>0</v>
      </c>
      <c r="BL568" s="19" t="s">
        <v>128</v>
      </c>
      <c r="BM568" s="188" t="s">
        <v>611</v>
      </c>
    </row>
    <row r="569" spans="1:65" s="2" customFormat="1" ht="19.5">
      <c r="A569" s="37"/>
      <c r="B569" s="38"/>
      <c r="C569" s="39"/>
      <c r="D569" s="190" t="s">
        <v>130</v>
      </c>
      <c r="E569" s="39"/>
      <c r="F569" s="191" t="s">
        <v>612</v>
      </c>
      <c r="G569" s="39"/>
      <c r="H569" s="39"/>
      <c r="I569" s="192"/>
      <c r="J569" s="39"/>
      <c r="K569" s="39"/>
      <c r="L569" s="42"/>
      <c r="M569" s="193"/>
      <c r="N569" s="194"/>
      <c r="O569" s="67"/>
      <c r="P569" s="67"/>
      <c r="Q569" s="67"/>
      <c r="R569" s="67"/>
      <c r="S569" s="67"/>
      <c r="T569" s="68"/>
      <c r="U569" s="37"/>
      <c r="V569" s="37"/>
      <c r="W569" s="37"/>
      <c r="X569" s="37"/>
      <c r="Y569" s="37"/>
      <c r="Z569" s="37"/>
      <c r="AA569" s="37"/>
      <c r="AB569" s="37"/>
      <c r="AC569" s="37"/>
      <c r="AD569" s="37"/>
      <c r="AE569" s="37"/>
      <c r="AT569" s="19" t="s">
        <v>130</v>
      </c>
      <c r="AU569" s="19" t="s">
        <v>84</v>
      </c>
    </row>
    <row r="570" spans="1:65" s="2" customFormat="1" ht="11.25">
      <c r="A570" s="37"/>
      <c r="B570" s="38"/>
      <c r="C570" s="39"/>
      <c r="D570" s="217" t="s">
        <v>144</v>
      </c>
      <c r="E570" s="39"/>
      <c r="F570" s="218" t="s">
        <v>613</v>
      </c>
      <c r="G570" s="39"/>
      <c r="H570" s="39"/>
      <c r="I570" s="192"/>
      <c r="J570" s="39"/>
      <c r="K570" s="39"/>
      <c r="L570" s="42"/>
      <c r="M570" s="193"/>
      <c r="N570" s="194"/>
      <c r="O570" s="67"/>
      <c r="P570" s="67"/>
      <c r="Q570" s="67"/>
      <c r="R570" s="67"/>
      <c r="S570" s="67"/>
      <c r="T570" s="68"/>
      <c r="U570" s="37"/>
      <c r="V570" s="37"/>
      <c r="W570" s="37"/>
      <c r="X570" s="37"/>
      <c r="Y570" s="37"/>
      <c r="Z570" s="37"/>
      <c r="AA570" s="37"/>
      <c r="AB570" s="37"/>
      <c r="AC570" s="37"/>
      <c r="AD570" s="37"/>
      <c r="AE570" s="37"/>
      <c r="AT570" s="19" t="s">
        <v>144</v>
      </c>
      <c r="AU570" s="19" t="s">
        <v>84</v>
      </c>
    </row>
    <row r="571" spans="1:65" s="13" customFormat="1" ht="11.25">
      <c r="B571" s="195"/>
      <c r="C571" s="196"/>
      <c r="D571" s="190" t="s">
        <v>131</v>
      </c>
      <c r="E571" s="197" t="s">
        <v>21</v>
      </c>
      <c r="F571" s="198" t="s">
        <v>614</v>
      </c>
      <c r="G571" s="196"/>
      <c r="H571" s="199">
        <v>180</v>
      </c>
      <c r="I571" s="200"/>
      <c r="J571" s="196"/>
      <c r="K571" s="196"/>
      <c r="L571" s="201"/>
      <c r="M571" s="202"/>
      <c r="N571" s="203"/>
      <c r="O571" s="203"/>
      <c r="P571" s="203"/>
      <c r="Q571" s="203"/>
      <c r="R571" s="203"/>
      <c r="S571" s="203"/>
      <c r="T571" s="204"/>
      <c r="AT571" s="205" t="s">
        <v>131</v>
      </c>
      <c r="AU571" s="205" t="s">
        <v>84</v>
      </c>
      <c r="AV571" s="13" t="s">
        <v>84</v>
      </c>
      <c r="AW571" s="13" t="s">
        <v>36</v>
      </c>
      <c r="AX571" s="13" t="s">
        <v>79</v>
      </c>
      <c r="AY571" s="205" t="s">
        <v>121</v>
      </c>
    </row>
    <row r="572" spans="1:65" s="2" customFormat="1" ht="16.5" customHeight="1">
      <c r="A572" s="37"/>
      <c r="B572" s="38"/>
      <c r="C572" s="177" t="s">
        <v>615</v>
      </c>
      <c r="D572" s="177" t="s">
        <v>124</v>
      </c>
      <c r="E572" s="178" t="s">
        <v>616</v>
      </c>
      <c r="F572" s="179" t="s">
        <v>617</v>
      </c>
      <c r="G572" s="180" t="s">
        <v>189</v>
      </c>
      <c r="H572" s="181">
        <v>109.3</v>
      </c>
      <c r="I572" s="182"/>
      <c r="J572" s="183">
        <f>ROUND(I572*H572,2)</f>
        <v>0</v>
      </c>
      <c r="K572" s="179" t="s">
        <v>141</v>
      </c>
      <c r="L572" s="42"/>
      <c r="M572" s="184" t="s">
        <v>21</v>
      </c>
      <c r="N572" s="185" t="s">
        <v>45</v>
      </c>
      <c r="O572" s="67"/>
      <c r="P572" s="186">
        <f>O572*H572</f>
        <v>0</v>
      </c>
      <c r="Q572" s="186">
        <v>0</v>
      </c>
      <c r="R572" s="186">
        <f>Q572*H572</f>
        <v>0</v>
      </c>
      <c r="S572" s="186">
        <v>0</v>
      </c>
      <c r="T572" s="187">
        <f>S572*H572</f>
        <v>0</v>
      </c>
      <c r="U572" s="37"/>
      <c r="V572" s="37"/>
      <c r="W572" s="37"/>
      <c r="X572" s="37"/>
      <c r="Y572" s="37"/>
      <c r="Z572" s="37"/>
      <c r="AA572" s="37"/>
      <c r="AB572" s="37"/>
      <c r="AC572" s="37"/>
      <c r="AD572" s="37"/>
      <c r="AE572" s="37"/>
      <c r="AR572" s="188" t="s">
        <v>128</v>
      </c>
      <c r="AT572" s="188" t="s">
        <v>124</v>
      </c>
      <c r="AU572" s="188" t="s">
        <v>84</v>
      </c>
      <c r="AY572" s="19" t="s">
        <v>121</v>
      </c>
      <c r="BE572" s="189">
        <f>IF(N572="základní",J572,0)</f>
        <v>0</v>
      </c>
      <c r="BF572" s="189">
        <f>IF(N572="snížená",J572,0)</f>
        <v>0</v>
      </c>
      <c r="BG572" s="189">
        <f>IF(N572="zákl. přenesená",J572,0)</f>
        <v>0</v>
      </c>
      <c r="BH572" s="189">
        <f>IF(N572="sníž. přenesená",J572,0)</f>
        <v>0</v>
      </c>
      <c r="BI572" s="189">
        <f>IF(N572="nulová",J572,0)</f>
        <v>0</v>
      </c>
      <c r="BJ572" s="19" t="s">
        <v>79</v>
      </c>
      <c r="BK572" s="189">
        <f>ROUND(I572*H572,2)</f>
        <v>0</v>
      </c>
      <c r="BL572" s="19" t="s">
        <v>128</v>
      </c>
      <c r="BM572" s="188" t="s">
        <v>618</v>
      </c>
    </row>
    <row r="573" spans="1:65" s="2" customFormat="1" ht="19.5">
      <c r="A573" s="37"/>
      <c r="B573" s="38"/>
      <c r="C573" s="39"/>
      <c r="D573" s="190" t="s">
        <v>130</v>
      </c>
      <c r="E573" s="39"/>
      <c r="F573" s="191" t="s">
        <v>619</v>
      </c>
      <c r="G573" s="39"/>
      <c r="H573" s="39"/>
      <c r="I573" s="192"/>
      <c r="J573" s="39"/>
      <c r="K573" s="39"/>
      <c r="L573" s="42"/>
      <c r="M573" s="193"/>
      <c r="N573" s="194"/>
      <c r="O573" s="67"/>
      <c r="P573" s="67"/>
      <c r="Q573" s="67"/>
      <c r="R573" s="67"/>
      <c r="S573" s="67"/>
      <c r="T573" s="68"/>
      <c r="U573" s="37"/>
      <c r="V573" s="37"/>
      <c r="W573" s="37"/>
      <c r="X573" s="37"/>
      <c r="Y573" s="37"/>
      <c r="Z573" s="37"/>
      <c r="AA573" s="37"/>
      <c r="AB573" s="37"/>
      <c r="AC573" s="37"/>
      <c r="AD573" s="37"/>
      <c r="AE573" s="37"/>
      <c r="AT573" s="19" t="s">
        <v>130</v>
      </c>
      <c r="AU573" s="19" t="s">
        <v>84</v>
      </c>
    </row>
    <row r="574" spans="1:65" s="2" customFormat="1" ht="11.25">
      <c r="A574" s="37"/>
      <c r="B574" s="38"/>
      <c r="C574" s="39"/>
      <c r="D574" s="217" t="s">
        <v>144</v>
      </c>
      <c r="E574" s="39"/>
      <c r="F574" s="218" t="s">
        <v>620</v>
      </c>
      <c r="G574" s="39"/>
      <c r="H574" s="39"/>
      <c r="I574" s="192"/>
      <c r="J574" s="39"/>
      <c r="K574" s="39"/>
      <c r="L574" s="42"/>
      <c r="M574" s="193"/>
      <c r="N574" s="194"/>
      <c r="O574" s="67"/>
      <c r="P574" s="67"/>
      <c r="Q574" s="67"/>
      <c r="R574" s="67"/>
      <c r="S574" s="67"/>
      <c r="T574" s="68"/>
      <c r="U574" s="37"/>
      <c r="V574" s="37"/>
      <c r="W574" s="37"/>
      <c r="X574" s="37"/>
      <c r="Y574" s="37"/>
      <c r="Z574" s="37"/>
      <c r="AA574" s="37"/>
      <c r="AB574" s="37"/>
      <c r="AC574" s="37"/>
      <c r="AD574" s="37"/>
      <c r="AE574" s="37"/>
      <c r="AT574" s="19" t="s">
        <v>144</v>
      </c>
      <c r="AU574" s="19" t="s">
        <v>84</v>
      </c>
    </row>
    <row r="575" spans="1:65" s="13" customFormat="1" ht="11.25">
      <c r="B575" s="195"/>
      <c r="C575" s="196"/>
      <c r="D575" s="190" t="s">
        <v>131</v>
      </c>
      <c r="E575" s="197" t="s">
        <v>21</v>
      </c>
      <c r="F575" s="198" t="s">
        <v>621</v>
      </c>
      <c r="G575" s="196"/>
      <c r="H575" s="199">
        <v>1.3</v>
      </c>
      <c r="I575" s="200"/>
      <c r="J575" s="196"/>
      <c r="K575" s="196"/>
      <c r="L575" s="201"/>
      <c r="M575" s="202"/>
      <c r="N575" s="203"/>
      <c r="O575" s="203"/>
      <c r="P575" s="203"/>
      <c r="Q575" s="203"/>
      <c r="R575" s="203"/>
      <c r="S575" s="203"/>
      <c r="T575" s="204"/>
      <c r="AT575" s="205" t="s">
        <v>131</v>
      </c>
      <c r="AU575" s="205" t="s">
        <v>84</v>
      </c>
      <c r="AV575" s="13" t="s">
        <v>84</v>
      </c>
      <c r="AW575" s="13" t="s">
        <v>36</v>
      </c>
      <c r="AX575" s="13" t="s">
        <v>74</v>
      </c>
      <c r="AY575" s="205" t="s">
        <v>121</v>
      </c>
    </row>
    <row r="576" spans="1:65" s="16" customFormat="1" ht="11.25">
      <c r="B576" s="240"/>
      <c r="C576" s="241"/>
      <c r="D576" s="190" t="s">
        <v>131</v>
      </c>
      <c r="E576" s="242" t="s">
        <v>21</v>
      </c>
      <c r="F576" s="243" t="s">
        <v>585</v>
      </c>
      <c r="G576" s="241"/>
      <c r="H576" s="242" t="s">
        <v>21</v>
      </c>
      <c r="I576" s="244"/>
      <c r="J576" s="241"/>
      <c r="K576" s="241"/>
      <c r="L576" s="245"/>
      <c r="M576" s="246"/>
      <c r="N576" s="247"/>
      <c r="O576" s="247"/>
      <c r="P576" s="247"/>
      <c r="Q576" s="247"/>
      <c r="R576" s="247"/>
      <c r="S576" s="247"/>
      <c r="T576" s="248"/>
      <c r="AT576" s="249" t="s">
        <v>131</v>
      </c>
      <c r="AU576" s="249" t="s">
        <v>84</v>
      </c>
      <c r="AV576" s="16" t="s">
        <v>79</v>
      </c>
      <c r="AW576" s="16" t="s">
        <v>36</v>
      </c>
      <c r="AX576" s="16" t="s">
        <v>74</v>
      </c>
      <c r="AY576" s="249" t="s">
        <v>121</v>
      </c>
    </row>
    <row r="577" spans="1:65" s="13" customFormat="1" ht="22.5">
      <c r="B577" s="195"/>
      <c r="C577" s="196"/>
      <c r="D577" s="190" t="s">
        <v>131</v>
      </c>
      <c r="E577" s="197" t="s">
        <v>21</v>
      </c>
      <c r="F577" s="198" t="s">
        <v>622</v>
      </c>
      <c r="G577" s="196"/>
      <c r="H577" s="199">
        <v>108</v>
      </c>
      <c r="I577" s="200"/>
      <c r="J577" s="196"/>
      <c r="K577" s="196"/>
      <c r="L577" s="201"/>
      <c r="M577" s="202"/>
      <c r="N577" s="203"/>
      <c r="O577" s="203"/>
      <c r="P577" s="203"/>
      <c r="Q577" s="203"/>
      <c r="R577" s="203"/>
      <c r="S577" s="203"/>
      <c r="T577" s="204"/>
      <c r="AT577" s="205" t="s">
        <v>131</v>
      </c>
      <c r="AU577" s="205" t="s">
        <v>84</v>
      </c>
      <c r="AV577" s="13" t="s">
        <v>84</v>
      </c>
      <c r="AW577" s="13" t="s">
        <v>36</v>
      </c>
      <c r="AX577" s="13" t="s">
        <v>74</v>
      </c>
      <c r="AY577" s="205" t="s">
        <v>121</v>
      </c>
    </row>
    <row r="578" spans="1:65" s="14" customFormat="1" ht="11.25">
      <c r="B578" s="206"/>
      <c r="C578" s="207"/>
      <c r="D578" s="190" t="s">
        <v>131</v>
      </c>
      <c r="E578" s="208" t="s">
        <v>21</v>
      </c>
      <c r="F578" s="209" t="s">
        <v>133</v>
      </c>
      <c r="G578" s="207"/>
      <c r="H578" s="210">
        <v>109.3</v>
      </c>
      <c r="I578" s="211"/>
      <c r="J578" s="207"/>
      <c r="K578" s="207"/>
      <c r="L578" s="212"/>
      <c r="M578" s="213"/>
      <c r="N578" s="214"/>
      <c r="O578" s="214"/>
      <c r="P578" s="214"/>
      <c r="Q578" s="214"/>
      <c r="R578" s="214"/>
      <c r="S578" s="214"/>
      <c r="T578" s="215"/>
      <c r="AT578" s="216" t="s">
        <v>131</v>
      </c>
      <c r="AU578" s="216" t="s">
        <v>84</v>
      </c>
      <c r="AV578" s="14" t="s">
        <v>128</v>
      </c>
      <c r="AW578" s="14" t="s">
        <v>36</v>
      </c>
      <c r="AX578" s="14" t="s">
        <v>79</v>
      </c>
      <c r="AY578" s="216" t="s">
        <v>121</v>
      </c>
    </row>
    <row r="579" spans="1:65" s="2" customFormat="1" ht="16.5" customHeight="1">
      <c r="A579" s="37"/>
      <c r="B579" s="38"/>
      <c r="C579" s="177" t="s">
        <v>623</v>
      </c>
      <c r="D579" s="177" t="s">
        <v>124</v>
      </c>
      <c r="E579" s="178" t="s">
        <v>624</v>
      </c>
      <c r="F579" s="179" t="s">
        <v>625</v>
      </c>
      <c r="G579" s="180" t="s">
        <v>189</v>
      </c>
      <c r="H579" s="181">
        <v>7.2</v>
      </c>
      <c r="I579" s="182"/>
      <c r="J579" s="183">
        <f>ROUND(I579*H579,2)</f>
        <v>0</v>
      </c>
      <c r="K579" s="179" t="s">
        <v>141</v>
      </c>
      <c r="L579" s="42"/>
      <c r="M579" s="184" t="s">
        <v>21</v>
      </c>
      <c r="N579" s="185" t="s">
        <v>45</v>
      </c>
      <c r="O579" s="67"/>
      <c r="P579" s="186">
        <f>O579*H579</f>
        <v>0</v>
      </c>
      <c r="Q579" s="186">
        <v>1.0000000000000001E-5</v>
      </c>
      <c r="R579" s="186">
        <f>Q579*H579</f>
        <v>7.2000000000000002E-5</v>
      </c>
      <c r="S579" s="186">
        <v>0</v>
      </c>
      <c r="T579" s="187">
        <f>S579*H579</f>
        <v>0</v>
      </c>
      <c r="U579" s="37"/>
      <c r="V579" s="37"/>
      <c r="W579" s="37"/>
      <c r="X579" s="37"/>
      <c r="Y579" s="37"/>
      <c r="Z579" s="37"/>
      <c r="AA579" s="37"/>
      <c r="AB579" s="37"/>
      <c r="AC579" s="37"/>
      <c r="AD579" s="37"/>
      <c r="AE579" s="37"/>
      <c r="AR579" s="188" t="s">
        <v>128</v>
      </c>
      <c r="AT579" s="188" t="s">
        <v>124</v>
      </c>
      <c r="AU579" s="188" t="s">
        <v>84</v>
      </c>
      <c r="AY579" s="19" t="s">
        <v>121</v>
      </c>
      <c r="BE579" s="189">
        <f>IF(N579="základní",J579,0)</f>
        <v>0</v>
      </c>
      <c r="BF579" s="189">
        <f>IF(N579="snížená",J579,0)</f>
        <v>0</v>
      </c>
      <c r="BG579" s="189">
        <f>IF(N579="zákl. přenesená",J579,0)</f>
        <v>0</v>
      </c>
      <c r="BH579" s="189">
        <f>IF(N579="sníž. přenesená",J579,0)</f>
        <v>0</v>
      </c>
      <c r="BI579" s="189">
        <f>IF(N579="nulová",J579,0)</f>
        <v>0</v>
      </c>
      <c r="BJ579" s="19" t="s">
        <v>79</v>
      </c>
      <c r="BK579" s="189">
        <f>ROUND(I579*H579,2)</f>
        <v>0</v>
      </c>
      <c r="BL579" s="19" t="s">
        <v>128</v>
      </c>
      <c r="BM579" s="188" t="s">
        <v>626</v>
      </c>
    </row>
    <row r="580" spans="1:65" s="2" customFormat="1" ht="19.5">
      <c r="A580" s="37"/>
      <c r="B580" s="38"/>
      <c r="C580" s="39"/>
      <c r="D580" s="190" t="s">
        <v>130</v>
      </c>
      <c r="E580" s="39"/>
      <c r="F580" s="191" t="s">
        <v>627</v>
      </c>
      <c r="G580" s="39"/>
      <c r="H580" s="39"/>
      <c r="I580" s="192"/>
      <c r="J580" s="39"/>
      <c r="K580" s="39"/>
      <c r="L580" s="42"/>
      <c r="M580" s="193"/>
      <c r="N580" s="194"/>
      <c r="O580" s="67"/>
      <c r="P580" s="67"/>
      <c r="Q580" s="67"/>
      <c r="R580" s="67"/>
      <c r="S580" s="67"/>
      <c r="T580" s="68"/>
      <c r="U580" s="37"/>
      <c r="V580" s="37"/>
      <c r="W580" s="37"/>
      <c r="X580" s="37"/>
      <c r="Y580" s="37"/>
      <c r="Z580" s="37"/>
      <c r="AA580" s="37"/>
      <c r="AB580" s="37"/>
      <c r="AC580" s="37"/>
      <c r="AD580" s="37"/>
      <c r="AE580" s="37"/>
      <c r="AT580" s="19" t="s">
        <v>130</v>
      </c>
      <c r="AU580" s="19" t="s">
        <v>84</v>
      </c>
    </row>
    <row r="581" spans="1:65" s="2" customFormat="1" ht="11.25">
      <c r="A581" s="37"/>
      <c r="B581" s="38"/>
      <c r="C581" s="39"/>
      <c r="D581" s="217" t="s">
        <v>144</v>
      </c>
      <c r="E581" s="39"/>
      <c r="F581" s="218" t="s">
        <v>628</v>
      </c>
      <c r="G581" s="39"/>
      <c r="H581" s="39"/>
      <c r="I581" s="192"/>
      <c r="J581" s="39"/>
      <c r="K581" s="39"/>
      <c r="L581" s="42"/>
      <c r="M581" s="193"/>
      <c r="N581" s="194"/>
      <c r="O581" s="67"/>
      <c r="P581" s="67"/>
      <c r="Q581" s="67"/>
      <c r="R581" s="67"/>
      <c r="S581" s="67"/>
      <c r="T581" s="68"/>
      <c r="U581" s="37"/>
      <c r="V581" s="37"/>
      <c r="W581" s="37"/>
      <c r="X581" s="37"/>
      <c r="Y581" s="37"/>
      <c r="Z581" s="37"/>
      <c r="AA581" s="37"/>
      <c r="AB581" s="37"/>
      <c r="AC581" s="37"/>
      <c r="AD581" s="37"/>
      <c r="AE581" s="37"/>
      <c r="AT581" s="19" t="s">
        <v>144</v>
      </c>
      <c r="AU581" s="19" t="s">
        <v>84</v>
      </c>
    </row>
    <row r="582" spans="1:65" s="16" customFormat="1" ht="11.25">
      <c r="B582" s="240"/>
      <c r="C582" s="241"/>
      <c r="D582" s="190" t="s">
        <v>131</v>
      </c>
      <c r="E582" s="242" t="s">
        <v>21</v>
      </c>
      <c r="F582" s="243" t="s">
        <v>583</v>
      </c>
      <c r="G582" s="241"/>
      <c r="H582" s="242" t="s">
        <v>21</v>
      </c>
      <c r="I582" s="244"/>
      <c r="J582" s="241"/>
      <c r="K582" s="241"/>
      <c r="L582" s="245"/>
      <c r="M582" s="246"/>
      <c r="N582" s="247"/>
      <c r="O582" s="247"/>
      <c r="P582" s="247"/>
      <c r="Q582" s="247"/>
      <c r="R582" s="247"/>
      <c r="S582" s="247"/>
      <c r="T582" s="248"/>
      <c r="AT582" s="249" t="s">
        <v>131</v>
      </c>
      <c r="AU582" s="249" t="s">
        <v>84</v>
      </c>
      <c r="AV582" s="16" t="s">
        <v>79</v>
      </c>
      <c r="AW582" s="16" t="s">
        <v>36</v>
      </c>
      <c r="AX582" s="16" t="s">
        <v>74</v>
      </c>
      <c r="AY582" s="249" t="s">
        <v>121</v>
      </c>
    </row>
    <row r="583" spans="1:65" s="13" customFormat="1" ht="22.5">
      <c r="B583" s="195"/>
      <c r="C583" s="196"/>
      <c r="D583" s="190" t="s">
        <v>131</v>
      </c>
      <c r="E583" s="197" t="s">
        <v>21</v>
      </c>
      <c r="F583" s="198" t="s">
        <v>629</v>
      </c>
      <c r="G583" s="196"/>
      <c r="H583" s="199">
        <v>7.2</v>
      </c>
      <c r="I583" s="200"/>
      <c r="J583" s="196"/>
      <c r="K583" s="196"/>
      <c r="L583" s="201"/>
      <c r="M583" s="202"/>
      <c r="N583" s="203"/>
      <c r="O583" s="203"/>
      <c r="P583" s="203"/>
      <c r="Q583" s="203"/>
      <c r="R583" s="203"/>
      <c r="S583" s="203"/>
      <c r="T583" s="204"/>
      <c r="AT583" s="205" t="s">
        <v>131</v>
      </c>
      <c r="AU583" s="205" t="s">
        <v>84</v>
      </c>
      <c r="AV583" s="13" t="s">
        <v>84</v>
      </c>
      <c r="AW583" s="13" t="s">
        <v>36</v>
      </c>
      <c r="AX583" s="13" t="s">
        <v>79</v>
      </c>
      <c r="AY583" s="205" t="s">
        <v>121</v>
      </c>
    </row>
    <row r="584" spans="1:65" s="2" customFormat="1" ht="16.5" customHeight="1">
      <c r="A584" s="37"/>
      <c r="B584" s="38"/>
      <c r="C584" s="177" t="s">
        <v>630</v>
      </c>
      <c r="D584" s="177" t="s">
        <v>124</v>
      </c>
      <c r="E584" s="178" t="s">
        <v>631</v>
      </c>
      <c r="F584" s="179" t="s">
        <v>632</v>
      </c>
      <c r="G584" s="180" t="s">
        <v>189</v>
      </c>
      <c r="H584" s="181">
        <v>60</v>
      </c>
      <c r="I584" s="182"/>
      <c r="J584" s="183">
        <f>ROUND(I584*H584,2)</f>
        <v>0</v>
      </c>
      <c r="K584" s="179" t="s">
        <v>141</v>
      </c>
      <c r="L584" s="42"/>
      <c r="M584" s="184" t="s">
        <v>21</v>
      </c>
      <c r="N584" s="185" t="s">
        <v>45</v>
      </c>
      <c r="O584" s="67"/>
      <c r="P584" s="186">
        <f>O584*H584</f>
        <v>0</v>
      </c>
      <c r="Q584" s="186">
        <v>0</v>
      </c>
      <c r="R584" s="186">
        <f>Q584*H584</f>
        <v>0</v>
      </c>
      <c r="S584" s="186">
        <v>0</v>
      </c>
      <c r="T584" s="187">
        <f>S584*H584</f>
        <v>0</v>
      </c>
      <c r="U584" s="37"/>
      <c r="V584" s="37"/>
      <c r="W584" s="37"/>
      <c r="X584" s="37"/>
      <c r="Y584" s="37"/>
      <c r="Z584" s="37"/>
      <c r="AA584" s="37"/>
      <c r="AB584" s="37"/>
      <c r="AC584" s="37"/>
      <c r="AD584" s="37"/>
      <c r="AE584" s="37"/>
      <c r="AR584" s="188" t="s">
        <v>128</v>
      </c>
      <c r="AT584" s="188" t="s">
        <v>124</v>
      </c>
      <c r="AU584" s="188" t="s">
        <v>84</v>
      </c>
      <c r="AY584" s="19" t="s">
        <v>121</v>
      </c>
      <c r="BE584" s="189">
        <f>IF(N584="základní",J584,0)</f>
        <v>0</v>
      </c>
      <c r="BF584" s="189">
        <f>IF(N584="snížená",J584,0)</f>
        <v>0</v>
      </c>
      <c r="BG584" s="189">
        <f>IF(N584="zákl. přenesená",J584,0)</f>
        <v>0</v>
      </c>
      <c r="BH584" s="189">
        <f>IF(N584="sníž. přenesená",J584,0)</f>
        <v>0</v>
      </c>
      <c r="BI584" s="189">
        <f>IF(N584="nulová",J584,0)</f>
        <v>0</v>
      </c>
      <c r="BJ584" s="19" t="s">
        <v>79</v>
      </c>
      <c r="BK584" s="189">
        <f>ROUND(I584*H584,2)</f>
        <v>0</v>
      </c>
      <c r="BL584" s="19" t="s">
        <v>128</v>
      </c>
      <c r="BM584" s="188" t="s">
        <v>633</v>
      </c>
    </row>
    <row r="585" spans="1:65" s="2" customFormat="1" ht="19.5">
      <c r="A585" s="37"/>
      <c r="B585" s="38"/>
      <c r="C585" s="39"/>
      <c r="D585" s="190" t="s">
        <v>130</v>
      </c>
      <c r="E585" s="39"/>
      <c r="F585" s="191" t="s">
        <v>634</v>
      </c>
      <c r="G585" s="39"/>
      <c r="H585" s="39"/>
      <c r="I585" s="192"/>
      <c r="J585" s="39"/>
      <c r="K585" s="39"/>
      <c r="L585" s="42"/>
      <c r="M585" s="193"/>
      <c r="N585" s="194"/>
      <c r="O585" s="67"/>
      <c r="P585" s="67"/>
      <c r="Q585" s="67"/>
      <c r="R585" s="67"/>
      <c r="S585" s="67"/>
      <c r="T585" s="68"/>
      <c r="U585" s="37"/>
      <c r="V585" s="37"/>
      <c r="W585" s="37"/>
      <c r="X585" s="37"/>
      <c r="Y585" s="37"/>
      <c r="Z585" s="37"/>
      <c r="AA585" s="37"/>
      <c r="AB585" s="37"/>
      <c r="AC585" s="37"/>
      <c r="AD585" s="37"/>
      <c r="AE585" s="37"/>
      <c r="AT585" s="19" t="s">
        <v>130</v>
      </c>
      <c r="AU585" s="19" t="s">
        <v>84</v>
      </c>
    </row>
    <row r="586" spans="1:65" s="2" customFormat="1" ht="11.25">
      <c r="A586" s="37"/>
      <c r="B586" s="38"/>
      <c r="C586" s="39"/>
      <c r="D586" s="217" t="s">
        <v>144</v>
      </c>
      <c r="E586" s="39"/>
      <c r="F586" s="218" t="s">
        <v>635</v>
      </c>
      <c r="G586" s="39"/>
      <c r="H586" s="39"/>
      <c r="I586" s="192"/>
      <c r="J586" s="39"/>
      <c r="K586" s="39"/>
      <c r="L586" s="42"/>
      <c r="M586" s="193"/>
      <c r="N586" s="194"/>
      <c r="O586" s="67"/>
      <c r="P586" s="67"/>
      <c r="Q586" s="67"/>
      <c r="R586" s="67"/>
      <c r="S586" s="67"/>
      <c r="T586" s="68"/>
      <c r="U586" s="37"/>
      <c r="V586" s="37"/>
      <c r="W586" s="37"/>
      <c r="X586" s="37"/>
      <c r="Y586" s="37"/>
      <c r="Z586" s="37"/>
      <c r="AA586" s="37"/>
      <c r="AB586" s="37"/>
      <c r="AC586" s="37"/>
      <c r="AD586" s="37"/>
      <c r="AE586" s="37"/>
      <c r="AT586" s="19" t="s">
        <v>144</v>
      </c>
      <c r="AU586" s="19" t="s">
        <v>84</v>
      </c>
    </row>
    <row r="587" spans="1:65" s="13" customFormat="1" ht="11.25">
      <c r="B587" s="195"/>
      <c r="C587" s="196"/>
      <c r="D587" s="190" t="s">
        <v>131</v>
      </c>
      <c r="E587" s="197" t="s">
        <v>21</v>
      </c>
      <c r="F587" s="198" t="s">
        <v>636</v>
      </c>
      <c r="G587" s="196"/>
      <c r="H587" s="199">
        <v>60</v>
      </c>
      <c r="I587" s="200"/>
      <c r="J587" s="196"/>
      <c r="K587" s="196"/>
      <c r="L587" s="201"/>
      <c r="M587" s="202"/>
      <c r="N587" s="203"/>
      <c r="O587" s="203"/>
      <c r="P587" s="203"/>
      <c r="Q587" s="203"/>
      <c r="R587" s="203"/>
      <c r="S587" s="203"/>
      <c r="T587" s="204"/>
      <c r="AT587" s="205" t="s">
        <v>131</v>
      </c>
      <c r="AU587" s="205" t="s">
        <v>84</v>
      </c>
      <c r="AV587" s="13" t="s">
        <v>84</v>
      </c>
      <c r="AW587" s="13" t="s">
        <v>36</v>
      </c>
      <c r="AX587" s="13" t="s">
        <v>79</v>
      </c>
      <c r="AY587" s="205" t="s">
        <v>121</v>
      </c>
    </row>
    <row r="588" spans="1:65" s="2" customFormat="1" ht="24.2" customHeight="1">
      <c r="A588" s="37"/>
      <c r="B588" s="38"/>
      <c r="C588" s="177" t="s">
        <v>637</v>
      </c>
      <c r="D588" s="177" t="s">
        <v>124</v>
      </c>
      <c r="E588" s="178" t="s">
        <v>638</v>
      </c>
      <c r="F588" s="179" t="s">
        <v>639</v>
      </c>
      <c r="G588" s="180" t="s">
        <v>189</v>
      </c>
      <c r="H588" s="181">
        <v>42</v>
      </c>
      <c r="I588" s="182"/>
      <c r="J588" s="183">
        <f>ROUND(I588*H588,2)</f>
        <v>0</v>
      </c>
      <c r="K588" s="179" t="s">
        <v>141</v>
      </c>
      <c r="L588" s="42"/>
      <c r="M588" s="184" t="s">
        <v>21</v>
      </c>
      <c r="N588" s="185" t="s">
        <v>45</v>
      </c>
      <c r="O588" s="67"/>
      <c r="P588" s="186">
        <f>O588*H588</f>
        <v>0</v>
      </c>
      <c r="Q588" s="186">
        <v>0</v>
      </c>
      <c r="R588" s="186">
        <f>Q588*H588</f>
        <v>0</v>
      </c>
      <c r="S588" s="186">
        <v>0</v>
      </c>
      <c r="T588" s="187">
        <f>S588*H588</f>
        <v>0</v>
      </c>
      <c r="U588" s="37"/>
      <c r="V588" s="37"/>
      <c r="W588" s="37"/>
      <c r="X588" s="37"/>
      <c r="Y588" s="37"/>
      <c r="Z588" s="37"/>
      <c r="AA588" s="37"/>
      <c r="AB588" s="37"/>
      <c r="AC588" s="37"/>
      <c r="AD588" s="37"/>
      <c r="AE588" s="37"/>
      <c r="AR588" s="188" t="s">
        <v>128</v>
      </c>
      <c r="AT588" s="188" t="s">
        <v>124</v>
      </c>
      <c r="AU588" s="188" t="s">
        <v>84</v>
      </c>
      <c r="AY588" s="19" t="s">
        <v>121</v>
      </c>
      <c r="BE588" s="189">
        <f>IF(N588="základní",J588,0)</f>
        <v>0</v>
      </c>
      <c r="BF588" s="189">
        <f>IF(N588="snížená",J588,0)</f>
        <v>0</v>
      </c>
      <c r="BG588" s="189">
        <f>IF(N588="zákl. přenesená",J588,0)</f>
        <v>0</v>
      </c>
      <c r="BH588" s="189">
        <f>IF(N588="sníž. přenesená",J588,0)</f>
        <v>0</v>
      </c>
      <c r="BI588" s="189">
        <f>IF(N588="nulová",J588,0)</f>
        <v>0</v>
      </c>
      <c r="BJ588" s="19" t="s">
        <v>79</v>
      </c>
      <c r="BK588" s="189">
        <f>ROUND(I588*H588,2)</f>
        <v>0</v>
      </c>
      <c r="BL588" s="19" t="s">
        <v>128</v>
      </c>
      <c r="BM588" s="188" t="s">
        <v>640</v>
      </c>
    </row>
    <row r="589" spans="1:65" s="2" customFormat="1" ht="19.5">
      <c r="A589" s="37"/>
      <c r="B589" s="38"/>
      <c r="C589" s="39"/>
      <c r="D589" s="190" t="s">
        <v>130</v>
      </c>
      <c r="E589" s="39"/>
      <c r="F589" s="191" t="s">
        <v>641</v>
      </c>
      <c r="G589" s="39"/>
      <c r="H589" s="39"/>
      <c r="I589" s="192"/>
      <c r="J589" s="39"/>
      <c r="K589" s="39"/>
      <c r="L589" s="42"/>
      <c r="M589" s="193"/>
      <c r="N589" s="194"/>
      <c r="O589" s="67"/>
      <c r="P589" s="67"/>
      <c r="Q589" s="67"/>
      <c r="R589" s="67"/>
      <c r="S589" s="67"/>
      <c r="T589" s="68"/>
      <c r="U589" s="37"/>
      <c r="V589" s="37"/>
      <c r="W589" s="37"/>
      <c r="X589" s="37"/>
      <c r="Y589" s="37"/>
      <c r="Z589" s="37"/>
      <c r="AA589" s="37"/>
      <c r="AB589" s="37"/>
      <c r="AC589" s="37"/>
      <c r="AD589" s="37"/>
      <c r="AE589" s="37"/>
      <c r="AT589" s="19" t="s">
        <v>130</v>
      </c>
      <c r="AU589" s="19" t="s">
        <v>84</v>
      </c>
    </row>
    <row r="590" spans="1:65" s="2" customFormat="1" ht="11.25">
      <c r="A590" s="37"/>
      <c r="B590" s="38"/>
      <c r="C590" s="39"/>
      <c r="D590" s="217" t="s">
        <v>144</v>
      </c>
      <c r="E590" s="39"/>
      <c r="F590" s="218" t="s">
        <v>642</v>
      </c>
      <c r="G590" s="39"/>
      <c r="H590" s="39"/>
      <c r="I590" s="192"/>
      <c r="J590" s="39"/>
      <c r="K590" s="39"/>
      <c r="L590" s="42"/>
      <c r="M590" s="193"/>
      <c r="N590" s="194"/>
      <c r="O590" s="67"/>
      <c r="P590" s="67"/>
      <c r="Q590" s="67"/>
      <c r="R590" s="67"/>
      <c r="S590" s="67"/>
      <c r="T590" s="68"/>
      <c r="U590" s="37"/>
      <c r="V590" s="37"/>
      <c r="W590" s="37"/>
      <c r="X590" s="37"/>
      <c r="Y590" s="37"/>
      <c r="Z590" s="37"/>
      <c r="AA590" s="37"/>
      <c r="AB590" s="37"/>
      <c r="AC590" s="37"/>
      <c r="AD590" s="37"/>
      <c r="AE590" s="37"/>
      <c r="AT590" s="19" t="s">
        <v>144</v>
      </c>
      <c r="AU590" s="19" t="s">
        <v>84</v>
      </c>
    </row>
    <row r="591" spans="1:65" s="13" customFormat="1" ht="11.25">
      <c r="B591" s="195"/>
      <c r="C591" s="196"/>
      <c r="D591" s="190" t="s">
        <v>131</v>
      </c>
      <c r="E591" s="197" t="s">
        <v>21</v>
      </c>
      <c r="F591" s="198" t="s">
        <v>643</v>
      </c>
      <c r="G591" s="196"/>
      <c r="H591" s="199">
        <v>42</v>
      </c>
      <c r="I591" s="200"/>
      <c r="J591" s="196"/>
      <c r="K591" s="196"/>
      <c r="L591" s="201"/>
      <c r="M591" s="202"/>
      <c r="N591" s="203"/>
      <c r="O591" s="203"/>
      <c r="P591" s="203"/>
      <c r="Q591" s="203"/>
      <c r="R591" s="203"/>
      <c r="S591" s="203"/>
      <c r="T591" s="204"/>
      <c r="AT591" s="205" t="s">
        <v>131</v>
      </c>
      <c r="AU591" s="205" t="s">
        <v>84</v>
      </c>
      <c r="AV591" s="13" t="s">
        <v>84</v>
      </c>
      <c r="AW591" s="13" t="s">
        <v>36</v>
      </c>
      <c r="AX591" s="13" t="s">
        <v>79</v>
      </c>
      <c r="AY591" s="205" t="s">
        <v>121</v>
      </c>
    </row>
    <row r="592" spans="1:65" s="2" customFormat="1" ht="24.2" customHeight="1">
      <c r="A592" s="37"/>
      <c r="B592" s="38"/>
      <c r="C592" s="177" t="s">
        <v>644</v>
      </c>
      <c r="D592" s="177" t="s">
        <v>124</v>
      </c>
      <c r="E592" s="178" t="s">
        <v>645</v>
      </c>
      <c r="F592" s="179" t="s">
        <v>646</v>
      </c>
      <c r="G592" s="180" t="s">
        <v>231</v>
      </c>
      <c r="H592" s="181">
        <v>101</v>
      </c>
      <c r="I592" s="182"/>
      <c r="J592" s="183">
        <f>ROUND(I592*H592,2)</f>
        <v>0</v>
      </c>
      <c r="K592" s="179" t="s">
        <v>141</v>
      </c>
      <c r="L592" s="42"/>
      <c r="M592" s="184" t="s">
        <v>21</v>
      </c>
      <c r="N592" s="185" t="s">
        <v>45</v>
      </c>
      <c r="O592" s="67"/>
      <c r="P592" s="186">
        <f>O592*H592</f>
        <v>0</v>
      </c>
      <c r="Q592" s="186">
        <v>0</v>
      </c>
      <c r="R592" s="186">
        <f>Q592*H592</f>
        <v>0</v>
      </c>
      <c r="S592" s="186">
        <v>1.4999999999999999E-2</v>
      </c>
      <c r="T592" s="187">
        <f>S592*H592</f>
        <v>1.5149999999999999</v>
      </c>
      <c r="U592" s="37"/>
      <c r="V592" s="37"/>
      <c r="W592" s="37"/>
      <c r="X592" s="37"/>
      <c r="Y592" s="37"/>
      <c r="Z592" s="37"/>
      <c r="AA592" s="37"/>
      <c r="AB592" s="37"/>
      <c r="AC592" s="37"/>
      <c r="AD592" s="37"/>
      <c r="AE592" s="37"/>
      <c r="AR592" s="188" t="s">
        <v>128</v>
      </c>
      <c r="AT592" s="188" t="s">
        <v>124</v>
      </c>
      <c r="AU592" s="188" t="s">
        <v>84</v>
      </c>
      <c r="AY592" s="19" t="s">
        <v>121</v>
      </c>
      <c r="BE592" s="189">
        <f>IF(N592="základní",J592,0)</f>
        <v>0</v>
      </c>
      <c r="BF592" s="189">
        <f>IF(N592="snížená",J592,0)</f>
        <v>0</v>
      </c>
      <c r="BG592" s="189">
        <f>IF(N592="zákl. přenesená",J592,0)</f>
        <v>0</v>
      </c>
      <c r="BH592" s="189">
        <f>IF(N592="sníž. přenesená",J592,0)</f>
        <v>0</v>
      </c>
      <c r="BI592" s="189">
        <f>IF(N592="nulová",J592,0)</f>
        <v>0</v>
      </c>
      <c r="BJ592" s="19" t="s">
        <v>79</v>
      </c>
      <c r="BK592" s="189">
        <f>ROUND(I592*H592,2)</f>
        <v>0</v>
      </c>
      <c r="BL592" s="19" t="s">
        <v>128</v>
      </c>
      <c r="BM592" s="188" t="s">
        <v>647</v>
      </c>
    </row>
    <row r="593" spans="1:51" s="2" customFormat="1" ht="29.25">
      <c r="A593" s="37"/>
      <c r="B593" s="38"/>
      <c r="C593" s="39"/>
      <c r="D593" s="190" t="s">
        <v>130</v>
      </c>
      <c r="E593" s="39"/>
      <c r="F593" s="191" t="s">
        <v>648</v>
      </c>
      <c r="G593" s="39"/>
      <c r="H593" s="39"/>
      <c r="I593" s="192"/>
      <c r="J593" s="39"/>
      <c r="K593" s="39"/>
      <c r="L593" s="42"/>
      <c r="M593" s="193"/>
      <c r="N593" s="194"/>
      <c r="O593" s="67"/>
      <c r="P593" s="67"/>
      <c r="Q593" s="67"/>
      <c r="R593" s="67"/>
      <c r="S593" s="67"/>
      <c r="T593" s="68"/>
      <c r="U593" s="37"/>
      <c r="V593" s="37"/>
      <c r="W593" s="37"/>
      <c r="X593" s="37"/>
      <c r="Y593" s="37"/>
      <c r="Z593" s="37"/>
      <c r="AA593" s="37"/>
      <c r="AB593" s="37"/>
      <c r="AC593" s="37"/>
      <c r="AD593" s="37"/>
      <c r="AE593" s="37"/>
      <c r="AT593" s="19" t="s">
        <v>130</v>
      </c>
      <c r="AU593" s="19" t="s">
        <v>84</v>
      </c>
    </row>
    <row r="594" spans="1:51" s="2" customFormat="1" ht="11.25">
      <c r="A594" s="37"/>
      <c r="B594" s="38"/>
      <c r="C594" s="39"/>
      <c r="D594" s="217" t="s">
        <v>144</v>
      </c>
      <c r="E594" s="39"/>
      <c r="F594" s="218" t="s">
        <v>649</v>
      </c>
      <c r="G594" s="39"/>
      <c r="H594" s="39"/>
      <c r="I594" s="192"/>
      <c r="J594" s="39"/>
      <c r="K594" s="39"/>
      <c r="L594" s="42"/>
      <c r="M594" s="193"/>
      <c r="N594" s="194"/>
      <c r="O594" s="67"/>
      <c r="P594" s="67"/>
      <c r="Q594" s="67"/>
      <c r="R594" s="67"/>
      <c r="S594" s="67"/>
      <c r="T594" s="68"/>
      <c r="U594" s="37"/>
      <c r="V594" s="37"/>
      <c r="W594" s="37"/>
      <c r="X594" s="37"/>
      <c r="Y594" s="37"/>
      <c r="Z594" s="37"/>
      <c r="AA594" s="37"/>
      <c r="AB594" s="37"/>
      <c r="AC594" s="37"/>
      <c r="AD594" s="37"/>
      <c r="AE594" s="37"/>
      <c r="AT594" s="19" t="s">
        <v>144</v>
      </c>
      <c r="AU594" s="19" t="s">
        <v>84</v>
      </c>
    </row>
    <row r="595" spans="1:51" s="13" customFormat="1" ht="11.25">
      <c r="B595" s="195"/>
      <c r="C595" s="196"/>
      <c r="D595" s="190" t="s">
        <v>131</v>
      </c>
      <c r="E595" s="197" t="s">
        <v>21</v>
      </c>
      <c r="F595" s="198" t="s">
        <v>339</v>
      </c>
      <c r="G595" s="196"/>
      <c r="H595" s="199">
        <v>28</v>
      </c>
      <c r="I595" s="200"/>
      <c r="J595" s="196"/>
      <c r="K595" s="196"/>
      <c r="L595" s="201"/>
      <c r="M595" s="202"/>
      <c r="N595" s="203"/>
      <c r="O595" s="203"/>
      <c r="P595" s="203"/>
      <c r="Q595" s="203"/>
      <c r="R595" s="203"/>
      <c r="S595" s="203"/>
      <c r="T595" s="204"/>
      <c r="AT595" s="205" t="s">
        <v>131</v>
      </c>
      <c r="AU595" s="205" t="s">
        <v>84</v>
      </c>
      <c r="AV595" s="13" t="s">
        <v>84</v>
      </c>
      <c r="AW595" s="13" t="s">
        <v>36</v>
      </c>
      <c r="AX595" s="13" t="s">
        <v>74</v>
      </c>
      <c r="AY595" s="205" t="s">
        <v>121</v>
      </c>
    </row>
    <row r="596" spans="1:51" s="13" customFormat="1" ht="11.25">
      <c r="B596" s="195"/>
      <c r="C596" s="196"/>
      <c r="D596" s="190" t="s">
        <v>131</v>
      </c>
      <c r="E596" s="197" t="s">
        <v>21</v>
      </c>
      <c r="F596" s="198" t="s">
        <v>389</v>
      </c>
      <c r="G596" s="196"/>
      <c r="H596" s="199">
        <v>2</v>
      </c>
      <c r="I596" s="200"/>
      <c r="J596" s="196"/>
      <c r="K596" s="196"/>
      <c r="L596" s="201"/>
      <c r="M596" s="202"/>
      <c r="N596" s="203"/>
      <c r="O596" s="203"/>
      <c r="P596" s="203"/>
      <c r="Q596" s="203"/>
      <c r="R596" s="203"/>
      <c r="S596" s="203"/>
      <c r="T596" s="204"/>
      <c r="AT596" s="205" t="s">
        <v>131</v>
      </c>
      <c r="AU596" s="205" t="s">
        <v>84</v>
      </c>
      <c r="AV596" s="13" t="s">
        <v>84</v>
      </c>
      <c r="AW596" s="13" t="s">
        <v>36</v>
      </c>
      <c r="AX596" s="13" t="s">
        <v>74</v>
      </c>
      <c r="AY596" s="205" t="s">
        <v>121</v>
      </c>
    </row>
    <row r="597" spans="1:51" s="13" customFormat="1" ht="11.25">
      <c r="B597" s="195"/>
      <c r="C597" s="196"/>
      <c r="D597" s="190" t="s">
        <v>131</v>
      </c>
      <c r="E597" s="197" t="s">
        <v>21</v>
      </c>
      <c r="F597" s="198" t="s">
        <v>314</v>
      </c>
      <c r="G597" s="196"/>
      <c r="H597" s="199">
        <v>4</v>
      </c>
      <c r="I597" s="200"/>
      <c r="J597" s="196"/>
      <c r="K597" s="196"/>
      <c r="L597" s="201"/>
      <c r="M597" s="202"/>
      <c r="N597" s="203"/>
      <c r="O597" s="203"/>
      <c r="P597" s="203"/>
      <c r="Q597" s="203"/>
      <c r="R597" s="203"/>
      <c r="S597" s="203"/>
      <c r="T597" s="204"/>
      <c r="AT597" s="205" t="s">
        <v>131</v>
      </c>
      <c r="AU597" s="205" t="s">
        <v>84</v>
      </c>
      <c r="AV597" s="13" t="s">
        <v>84</v>
      </c>
      <c r="AW597" s="13" t="s">
        <v>36</v>
      </c>
      <c r="AX597" s="13" t="s">
        <v>74</v>
      </c>
      <c r="AY597" s="205" t="s">
        <v>121</v>
      </c>
    </row>
    <row r="598" spans="1:51" s="13" customFormat="1" ht="11.25">
      <c r="B598" s="195"/>
      <c r="C598" s="196"/>
      <c r="D598" s="190" t="s">
        <v>131</v>
      </c>
      <c r="E598" s="197" t="s">
        <v>21</v>
      </c>
      <c r="F598" s="198" t="s">
        <v>390</v>
      </c>
      <c r="G598" s="196"/>
      <c r="H598" s="199">
        <v>2</v>
      </c>
      <c r="I598" s="200"/>
      <c r="J598" s="196"/>
      <c r="K598" s="196"/>
      <c r="L598" s="201"/>
      <c r="M598" s="202"/>
      <c r="N598" s="203"/>
      <c r="O598" s="203"/>
      <c r="P598" s="203"/>
      <c r="Q598" s="203"/>
      <c r="R598" s="203"/>
      <c r="S598" s="203"/>
      <c r="T598" s="204"/>
      <c r="AT598" s="205" t="s">
        <v>131</v>
      </c>
      <c r="AU598" s="205" t="s">
        <v>84</v>
      </c>
      <c r="AV598" s="13" t="s">
        <v>84</v>
      </c>
      <c r="AW598" s="13" t="s">
        <v>36</v>
      </c>
      <c r="AX598" s="13" t="s">
        <v>74</v>
      </c>
      <c r="AY598" s="205" t="s">
        <v>121</v>
      </c>
    </row>
    <row r="599" spans="1:51" s="13" customFormat="1" ht="11.25">
      <c r="B599" s="195"/>
      <c r="C599" s="196"/>
      <c r="D599" s="190" t="s">
        <v>131</v>
      </c>
      <c r="E599" s="197" t="s">
        <v>21</v>
      </c>
      <c r="F599" s="198" t="s">
        <v>391</v>
      </c>
      <c r="G599" s="196"/>
      <c r="H599" s="199">
        <v>2</v>
      </c>
      <c r="I599" s="200"/>
      <c r="J599" s="196"/>
      <c r="K599" s="196"/>
      <c r="L599" s="201"/>
      <c r="M599" s="202"/>
      <c r="N599" s="203"/>
      <c r="O599" s="203"/>
      <c r="P599" s="203"/>
      <c r="Q599" s="203"/>
      <c r="R599" s="203"/>
      <c r="S599" s="203"/>
      <c r="T599" s="204"/>
      <c r="AT599" s="205" t="s">
        <v>131</v>
      </c>
      <c r="AU599" s="205" t="s">
        <v>84</v>
      </c>
      <c r="AV599" s="13" t="s">
        <v>84</v>
      </c>
      <c r="AW599" s="13" t="s">
        <v>36</v>
      </c>
      <c r="AX599" s="13" t="s">
        <v>74</v>
      </c>
      <c r="AY599" s="205" t="s">
        <v>121</v>
      </c>
    </row>
    <row r="600" spans="1:51" s="13" customFormat="1" ht="11.25">
      <c r="B600" s="195"/>
      <c r="C600" s="196"/>
      <c r="D600" s="190" t="s">
        <v>131</v>
      </c>
      <c r="E600" s="197" t="s">
        <v>21</v>
      </c>
      <c r="F600" s="198" t="s">
        <v>341</v>
      </c>
      <c r="G600" s="196"/>
      <c r="H600" s="199">
        <v>8</v>
      </c>
      <c r="I600" s="200"/>
      <c r="J600" s="196"/>
      <c r="K600" s="196"/>
      <c r="L600" s="201"/>
      <c r="M600" s="202"/>
      <c r="N600" s="203"/>
      <c r="O600" s="203"/>
      <c r="P600" s="203"/>
      <c r="Q600" s="203"/>
      <c r="R600" s="203"/>
      <c r="S600" s="203"/>
      <c r="T600" s="204"/>
      <c r="AT600" s="205" t="s">
        <v>131</v>
      </c>
      <c r="AU600" s="205" t="s">
        <v>84</v>
      </c>
      <c r="AV600" s="13" t="s">
        <v>84</v>
      </c>
      <c r="AW600" s="13" t="s">
        <v>36</v>
      </c>
      <c r="AX600" s="13" t="s">
        <v>74</v>
      </c>
      <c r="AY600" s="205" t="s">
        <v>121</v>
      </c>
    </row>
    <row r="601" spans="1:51" s="13" customFormat="1" ht="11.25">
      <c r="B601" s="195"/>
      <c r="C601" s="196"/>
      <c r="D601" s="190" t="s">
        <v>131</v>
      </c>
      <c r="E601" s="197" t="s">
        <v>21</v>
      </c>
      <c r="F601" s="198" t="s">
        <v>342</v>
      </c>
      <c r="G601" s="196"/>
      <c r="H601" s="199">
        <v>2</v>
      </c>
      <c r="I601" s="200"/>
      <c r="J601" s="196"/>
      <c r="K601" s="196"/>
      <c r="L601" s="201"/>
      <c r="M601" s="202"/>
      <c r="N601" s="203"/>
      <c r="O601" s="203"/>
      <c r="P601" s="203"/>
      <c r="Q601" s="203"/>
      <c r="R601" s="203"/>
      <c r="S601" s="203"/>
      <c r="T601" s="204"/>
      <c r="AT601" s="205" t="s">
        <v>131</v>
      </c>
      <c r="AU601" s="205" t="s">
        <v>84</v>
      </c>
      <c r="AV601" s="13" t="s">
        <v>84</v>
      </c>
      <c r="AW601" s="13" t="s">
        <v>36</v>
      </c>
      <c r="AX601" s="13" t="s">
        <v>74</v>
      </c>
      <c r="AY601" s="205" t="s">
        <v>121</v>
      </c>
    </row>
    <row r="602" spans="1:51" s="13" customFormat="1" ht="11.25">
      <c r="B602" s="195"/>
      <c r="C602" s="196"/>
      <c r="D602" s="190" t="s">
        <v>131</v>
      </c>
      <c r="E602" s="197" t="s">
        <v>21</v>
      </c>
      <c r="F602" s="198" t="s">
        <v>343</v>
      </c>
      <c r="G602" s="196"/>
      <c r="H602" s="199">
        <v>4</v>
      </c>
      <c r="I602" s="200"/>
      <c r="J602" s="196"/>
      <c r="K602" s="196"/>
      <c r="L602" s="201"/>
      <c r="M602" s="202"/>
      <c r="N602" s="203"/>
      <c r="O602" s="203"/>
      <c r="P602" s="203"/>
      <c r="Q602" s="203"/>
      <c r="R602" s="203"/>
      <c r="S602" s="203"/>
      <c r="T602" s="204"/>
      <c r="AT602" s="205" t="s">
        <v>131</v>
      </c>
      <c r="AU602" s="205" t="s">
        <v>84</v>
      </c>
      <c r="AV602" s="13" t="s">
        <v>84</v>
      </c>
      <c r="AW602" s="13" t="s">
        <v>36</v>
      </c>
      <c r="AX602" s="13" t="s">
        <v>74</v>
      </c>
      <c r="AY602" s="205" t="s">
        <v>121</v>
      </c>
    </row>
    <row r="603" spans="1:51" s="13" customFormat="1" ht="11.25">
      <c r="B603" s="195"/>
      <c r="C603" s="196"/>
      <c r="D603" s="190" t="s">
        <v>131</v>
      </c>
      <c r="E603" s="197" t="s">
        <v>21</v>
      </c>
      <c r="F603" s="198" t="s">
        <v>315</v>
      </c>
      <c r="G603" s="196"/>
      <c r="H603" s="199">
        <v>2</v>
      </c>
      <c r="I603" s="200"/>
      <c r="J603" s="196"/>
      <c r="K603" s="196"/>
      <c r="L603" s="201"/>
      <c r="M603" s="202"/>
      <c r="N603" s="203"/>
      <c r="O603" s="203"/>
      <c r="P603" s="203"/>
      <c r="Q603" s="203"/>
      <c r="R603" s="203"/>
      <c r="S603" s="203"/>
      <c r="T603" s="204"/>
      <c r="AT603" s="205" t="s">
        <v>131</v>
      </c>
      <c r="AU603" s="205" t="s">
        <v>84</v>
      </c>
      <c r="AV603" s="13" t="s">
        <v>84</v>
      </c>
      <c r="AW603" s="13" t="s">
        <v>36</v>
      </c>
      <c r="AX603" s="13" t="s">
        <v>74</v>
      </c>
      <c r="AY603" s="205" t="s">
        <v>121</v>
      </c>
    </row>
    <row r="604" spans="1:51" s="13" customFormat="1" ht="11.25">
      <c r="B604" s="195"/>
      <c r="C604" s="196"/>
      <c r="D604" s="190" t="s">
        <v>131</v>
      </c>
      <c r="E604" s="197" t="s">
        <v>21</v>
      </c>
      <c r="F604" s="198" t="s">
        <v>316</v>
      </c>
      <c r="G604" s="196"/>
      <c r="H604" s="199">
        <v>2</v>
      </c>
      <c r="I604" s="200"/>
      <c r="J604" s="196"/>
      <c r="K604" s="196"/>
      <c r="L604" s="201"/>
      <c r="M604" s="202"/>
      <c r="N604" s="203"/>
      <c r="O604" s="203"/>
      <c r="P604" s="203"/>
      <c r="Q604" s="203"/>
      <c r="R604" s="203"/>
      <c r="S604" s="203"/>
      <c r="T604" s="204"/>
      <c r="AT604" s="205" t="s">
        <v>131</v>
      </c>
      <c r="AU604" s="205" t="s">
        <v>84</v>
      </c>
      <c r="AV604" s="13" t="s">
        <v>84</v>
      </c>
      <c r="AW604" s="13" t="s">
        <v>36</v>
      </c>
      <c r="AX604" s="13" t="s">
        <v>74</v>
      </c>
      <c r="AY604" s="205" t="s">
        <v>121</v>
      </c>
    </row>
    <row r="605" spans="1:51" s="13" customFormat="1" ht="11.25">
      <c r="B605" s="195"/>
      <c r="C605" s="196"/>
      <c r="D605" s="190" t="s">
        <v>131</v>
      </c>
      <c r="E605" s="197" t="s">
        <v>21</v>
      </c>
      <c r="F605" s="198" t="s">
        <v>344</v>
      </c>
      <c r="G605" s="196"/>
      <c r="H605" s="199">
        <v>4</v>
      </c>
      <c r="I605" s="200"/>
      <c r="J605" s="196"/>
      <c r="K605" s="196"/>
      <c r="L605" s="201"/>
      <c r="M605" s="202"/>
      <c r="N605" s="203"/>
      <c r="O605" s="203"/>
      <c r="P605" s="203"/>
      <c r="Q605" s="203"/>
      <c r="R605" s="203"/>
      <c r="S605" s="203"/>
      <c r="T605" s="204"/>
      <c r="AT605" s="205" t="s">
        <v>131</v>
      </c>
      <c r="AU605" s="205" t="s">
        <v>84</v>
      </c>
      <c r="AV605" s="13" t="s">
        <v>84</v>
      </c>
      <c r="AW605" s="13" t="s">
        <v>36</v>
      </c>
      <c r="AX605" s="13" t="s">
        <v>74</v>
      </c>
      <c r="AY605" s="205" t="s">
        <v>121</v>
      </c>
    </row>
    <row r="606" spans="1:51" s="13" customFormat="1" ht="11.25">
      <c r="B606" s="195"/>
      <c r="C606" s="196"/>
      <c r="D606" s="190" t="s">
        <v>131</v>
      </c>
      <c r="E606" s="197" t="s">
        <v>21</v>
      </c>
      <c r="F606" s="198" t="s">
        <v>345</v>
      </c>
      <c r="G606" s="196"/>
      <c r="H606" s="199">
        <v>4</v>
      </c>
      <c r="I606" s="200"/>
      <c r="J606" s="196"/>
      <c r="K606" s="196"/>
      <c r="L606" s="201"/>
      <c r="M606" s="202"/>
      <c r="N606" s="203"/>
      <c r="O606" s="203"/>
      <c r="P606" s="203"/>
      <c r="Q606" s="203"/>
      <c r="R606" s="203"/>
      <c r="S606" s="203"/>
      <c r="T606" s="204"/>
      <c r="AT606" s="205" t="s">
        <v>131</v>
      </c>
      <c r="AU606" s="205" t="s">
        <v>84</v>
      </c>
      <c r="AV606" s="13" t="s">
        <v>84</v>
      </c>
      <c r="AW606" s="13" t="s">
        <v>36</v>
      </c>
      <c r="AX606" s="13" t="s">
        <v>74</v>
      </c>
      <c r="AY606" s="205" t="s">
        <v>121</v>
      </c>
    </row>
    <row r="607" spans="1:51" s="13" customFormat="1" ht="11.25">
      <c r="B607" s="195"/>
      <c r="C607" s="196"/>
      <c r="D607" s="190" t="s">
        <v>131</v>
      </c>
      <c r="E607" s="197" t="s">
        <v>21</v>
      </c>
      <c r="F607" s="198" t="s">
        <v>346</v>
      </c>
      <c r="G607" s="196"/>
      <c r="H607" s="199">
        <v>4</v>
      </c>
      <c r="I607" s="200"/>
      <c r="J607" s="196"/>
      <c r="K607" s="196"/>
      <c r="L607" s="201"/>
      <c r="M607" s="202"/>
      <c r="N607" s="203"/>
      <c r="O607" s="203"/>
      <c r="P607" s="203"/>
      <c r="Q607" s="203"/>
      <c r="R607" s="203"/>
      <c r="S607" s="203"/>
      <c r="T607" s="204"/>
      <c r="AT607" s="205" t="s">
        <v>131</v>
      </c>
      <c r="AU607" s="205" t="s">
        <v>84</v>
      </c>
      <c r="AV607" s="13" t="s">
        <v>84</v>
      </c>
      <c r="AW607" s="13" t="s">
        <v>36</v>
      </c>
      <c r="AX607" s="13" t="s">
        <v>74</v>
      </c>
      <c r="AY607" s="205" t="s">
        <v>121</v>
      </c>
    </row>
    <row r="608" spans="1:51" s="13" customFormat="1" ht="11.25">
      <c r="B608" s="195"/>
      <c r="C608" s="196"/>
      <c r="D608" s="190" t="s">
        <v>131</v>
      </c>
      <c r="E608" s="197" t="s">
        <v>21</v>
      </c>
      <c r="F608" s="198" t="s">
        <v>317</v>
      </c>
      <c r="G608" s="196"/>
      <c r="H608" s="199">
        <v>1</v>
      </c>
      <c r="I608" s="200"/>
      <c r="J608" s="196"/>
      <c r="K608" s="196"/>
      <c r="L608" s="201"/>
      <c r="M608" s="202"/>
      <c r="N608" s="203"/>
      <c r="O608" s="203"/>
      <c r="P608" s="203"/>
      <c r="Q608" s="203"/>
      <c r="R608" s="203"/>
      <c r="S608" s="203"/>
      <c r="T608" s="204"/>
      <c r="AT608" s="205" t="s">
        <v>131</v>
      </c>
      <c r="AU608" s="205" t="s">
        <v>84</v>
      </c>
      <c r="AV608" s="13" t="s">
        <v>84</v>
      </c>
      <c r="AW608" s="13" t="s">
        <v>36</v>
      </c>
      <c r="AX608" s="13" t="s">
        <v>74</v>
      </c>
      <c r="AY608" s="205" t="s">
        <v>121</v>
      </c>
    </row>
    <row r="609" spans="2:51" s="13" customFormat="1" ht="11.25">
      <c r="B609" s="195"/>
      <c r="C609" s="196"/>
      <c r="D609" s="190" t="s">
        <v>131</v>
      </c>
      <c r="E609" s="197" t="s">
        <v>21</v>
      </c>
      <c r="F609" s="198" t="s">
        <v>318</v>
      </c>
      <c r="G609" s="196"/>
      <c r="H609" s="199">
        <v>1</v>
      </c>
      <c r="I609" s="200"/>
      <c r="J609" s="196"/>
      <c r="K609" s="196"/>
      <c r="L609" s="201"/>
      <c r="M609" s="202"/>
      <c r="N609" s="203"/>
      <c r="O609" s="203"/>
      <c r="P609" s="203"/>
      <c r="Q609" s="203"/>
      <c r="R609" s="203"/>
      <c r="S609" s="203"/>
      <c r="T609" s="204"/>
      <c r="AT609" s="205" t="s">
        <v>131</v>
      </c>
      <c r="AU609" s="205" t="s">
        <v>84</v>
      </c>
      <c r="AV609" s="13" t="s">
        <v>84</v>
      </c>
      <c r="AW609" s="13" t="s">
        <v>36</v>
      </c>
      <c r="AX609" s="13" t="s">
        <v>74</v>
      </c>
      <c r="AY609" s="205" t="s">
        <v>121</v>
      </c>
    </row>
    <row r="610" spans="2:51" s="13" customFormat="1" ht="11.25">
      <c r="B610" s="195"/>
      <c r="C610" s="196"/>
      <c r="D610" s="190" t="s">
        <v>131</v>
      </c>
      <c r="E610" s="197" t="s">
        <v>21</v>
      </c>
      <c r="F610" s="198" t="s">
        <v>321</v>
      </c>
      <c r="G610" s="196"/>
      <c r="H610" s="199">
        <v>5</v>
      </c>
      <c r="I610" s="200"/>
      <c r="J610" s="196"/>
      <c r="K610" s="196"/>
      <c r="L610" s="201"/>
      <c r="M610" s="202"/>
      <c r="N610" s="203"/>
      <c r="O610" s="203"/>
      <c r="P610" s="203"/>
      <c r="Q610" s="203"/>
      <c r="R610" s="203"/>
      <c r="S610" s="203"/>
      <c r="T610" s="204"/>
      <c r="AT610" s="205" t="s">
        <v>131</v>
      </c>
      <c r="AU610" s="205" t="s">
        <v>84</v>
      </c>
      <c r="AV610" s="13" t="s">
        <v>84</v>
      </c>
      <c r="AW610" s="13" t="s">
        <v>36</v>
      </c>
      <c r="AX610" s="13" t="s">
        <v>74</v>
      </c>
      <c r="AY610" s="205" t="s">
        <v>121</v>
      </c>
    </row>
    <row r="611" spans="2:51" s="13" customFormat="1" ht="11.25">
      <c r="B611" s="195"/>
      <c r="C611" s="196"/>
      <c r="D611" s="190" t="s">
        <v>131</v>
      </c>
      <c r="E611" s="197" t="s">
        <v>21</v>
      </c>
      <c r="F611" s="198" t="s">
        <v>322</v>
      </c>
      <c r="G611" s="196"/>
      <c r="H611" s="199">
        <v>5</v>
      </c>
      <c r="I611" s="200"/>
      <c r="J611" s="196"/>
      <c r="K611" s="196"/>
      <c r="L611" s="201"/>
      <c r="M611" s="202"/>
      <c r="N611" s="203"/>
      <c r="O611" s="203"/>
      <c r="P611" s="203"/>
      <c r="Q611" s="203"/>
      <c r="R611" s="203"/>
      <c r="S611" s="203"/>
      <c r="T611" s="204"/>
      <c r="AT611" s="205" t="s">
        <v>131</v>
      </c>
      <c r="AU611" s="205" t="s">
        <v>84</v>
      </c>
      <c r="AV611" s="13" t="s">
        <v>84</v>
      </c>
      <c r="AW611" s="13" t="s">
        <v>36</v>
      </c>
      <c r="AX611" s="13" t="s">
        <v>74</v>
      </c>
      <c r="AY611" s="205" t="s">
        <v>121</v>
      </c>
    </row>
    <row r="612" spans="2:51" s="13" customFormat="1" ht="11.25">
      <c r="B612" s="195"/>
      <c r="C612" s="196"/>
      <c r="D612" s="190" t="s">
        <v>131</v>
      </c>
      <c r="E612" s="197" t="s">
        <v>21</v>
      </c>
      <c r="F612" s="198" t="s">
        <v>401</v>
      </c>
      <c r="G612" s="196"/>
      <c r="H612" s="199">
        <v>1</v>
      </c>
      <c r="I612" s="200"/>
      <c r="J612" s="196"/>
      <c r="K612" s="196"/>
      <c r="L612" s="201"/>
      <c r="M612" s="202"/>
      <c r="N612" s="203"/>
      <c r="O612" s="203"/>
      <c r="P612" s="203"/>
      <c r="Q612" s="203"/>
      <c r="R612" s="203"/>
      <c r="S612" s="203"/>
      <c r="T612" s="204"/>
      <c r="AT612" s="205" t="s">
        <v>131</v>
      </c>
      <c r="AU612" s="205" t="s">
        <v>84</v>
      </c>
      <c r="AV612" s="13" t="s">
        <v>84</v>
      </c>
      <c r="AW612" s="13" t="s">
        <v>36</v>
      </c>
      <c r="AX612" s="13" t="s">
        <v>74</v>
      </c>
      <c r="AY612" s="205" t="s">
        <v>121</v>
      </c>
    </row>
    <row r="613" spans="2:51" s="13" customFormat="1" ht="11.25">
      <c r="B613" s="195"/>
      <c r="C613" s="196"/>
      <c r="D613" s="190" t="s">
        <v>131</v>
      </c>
      <c r="E613" s="197" t="s">
        <v>21</v>
      </c>
      <c r="F613" s="198" t="s">
        <v>402</v>
      </c>
      <c r="G613" s="196"/>
      <c r="H613" s="199">
        <v>1</v>
      </c>
      <c r="I613" s="200"/>
      <c r="J613" s="196"/>
      <c r="K613" s="196"/>
      <c r="L613" s="201"/>
      <c r="M613" s="202"/>
      <c r="N613" s="203"/>
      <c r="O613" s="203"/>
      <c r="P613" s="203"/>
      <c r="Q613" s="203"/>
      <c r="R613" s="203"/>
      <c r="S613" s="203"/>
      <c r="T613" s="204"/>
      <c r="AT613" s="205" t="s">
        <v>131</v>
      </c>
      <c r="AU613" s="205" t="s">
        <v>84</v>
      </c>
      <c r="AV613" s="13" t="s">
        <v>84</v>
      </c>
      <c r="AW613" s="13" t="s">
        <v>36</v>
      </c>
      <c r="AX613" s="13" t="s">
        <v>74</v>
      </c>
      <c r="AY613" s="205" t="s">
        <v>121</v>
      </c>
    </row>
    <row r="614" spans="2:51" s="13" customFormat="1" ht="11.25">
      <c r="B614" s="195"/>
      <c r="C614" s="196"/>
      <c r="D614" s="190" t="s">
        <v>131</v>
      </c>
      <c r="E614" s="197" t="s">
        <v>21</v>
      </c>
      <c r="F614" s="198" t="s">
        <v>347</v>
      </c>
      <c r="G614" s="196"/>
      <c r="H614" s="199">
        <v>1</v>
      </c>
      <c r="I614" s="200"/>
      <c r="J614" s="196"/>
      <c r="K614" s="196"/>
      <c r="L614" s="201"/>
      <c r="M614" s="202"/>
      <c r="N614" s="203"/>
      <c r="O614" s="203"/>
      <c r="P614" s="203"/>
      <c r="Q614" s="203"/>
      <c r="R614" s="203"/>
      <c r="S614" s="203"/>
      <c r="T614" s="204"/>
      <c r="AT614" s="205" t="s">
        <v>131</v>
      </c>
      <c r="AU614" s="205" t="s">
        <v>84</v>
      </c>
      <c r="AV614" s="13" t="s">
        <v>84</v>
      </c>
      <c r="AW614" s="13" t="s">
        <v>36</v>
      </c>
      <c r="AX614" s="13" t="s">
        <v>74</v>
      </c>
      <c r="AY614" s="205" t="s">
        <v>121</v>
      </c>
    </row>
    <row r="615" spans="2:51" s="13" customFormat="1" ht="11.25">
      <c r="B615" s="195"/>
      <c r="C615" s="196"/>
      <c r="D615" s="190" t="s">
        <v>131</v>
      </c>
      <c r="E615" s="197" t="s">
        <v>21</v>
      </c>
      <c r="F615" s="198" t="s">
        <v>348</v>
      </c>
      <c r="G615" s="196"/>
      <c r="H615" s="199">
        <v>1</v>
      </c>
      <c r="I615" s="200"/>
      <c r="J615" s="196"/>
      <c r="K615" s="196"/>
      <c r="L615" s="201"/>
      <c r="M615" s="202"/>
      <c r="N615" s="203"/>
      <c r="O615" s="203"/>
      <c r="P615" s="203"/>
      <c r="Q615" s="203"/>
      <c r="R615" s="203"/>
      <c r="S615" s="203"/>
      <c r="T615" s="204"/>
      <c r="AT615" s="205" t="s">
        <v>131</v>
      </c>
      <c r="AU615" s="205" t="s">
        <v>84</v>
      </c>
      <c r="AV615" s="13" t="s">
        <v>84</v>
      </c>
      <c r="AW615" s="13" t="s">
        <v>36</v>
      </c>
      <c r="AX615" s="13" t="s">
        <v>74</v>
      </c>
      <c r="AY615" s="205" t="s">
        <v>121</v>
      </c>
    </row>
    <row r="616" spans="2:51" s="13" customFormat="1" ht="11.25">
      <c r="B616" s="195"/>
      <c r="C616" s="196"/>
      <c r="D616" s="190" t="s">
        <v>131</v>
      </c>
      <c r="E616" s="197" t="s">
        <v>21</v>
      </c>
      <c r="F616" s="198" t="s">
        <v>349</v>
      </c>
      <c r="G616" s="196"/>
      <c r="H616" s="199">
        <v>1</v>
      </c>
      <c r="I616" s="200"/>
      <c r="J616" s="196"/>
      <c r="K616" s="196"/>
      <c r="L616" s="201"/>
      <c r="M616" s="202"/>
      <c r="N616" s="203"/>
      <c r="O616" s="203"/>
      <c r="P616" s="203"/>
      <c r="Q616" s="203"/>
      <c r="R616" s="203"/>
      <c r="S616" s="203"/>
      <c r="T616" s="204"/>
      <c r="AT616" s="205" t="s">
        <v>131</v>
      </c>
      <c r="AU616" s="205" t="s">
        <v>84</v>
      </c>
      <c r="AV616" s="13" t="s">
        <v>84</v>
      </c>
      <c r="AW616" s="13" t="s">
        <v>36</v>
      </c>
      <c r="AX616" s="13" t="s">
        <v>74</v>
      </c>
      <c r="AY616" s="205" t="s">
        <v>121</v>
      </c>
    </row>
    <row r="617" spans="2:51" s="13" customFormat="1" ht="11.25">
      <c r="B617" s="195"/>
      <c r="C617" s="196"/>
      <c r="D617" s="190" t="s">
        <v>131</v>
      </c>
      <c r="E617" s="197" t="s">
        <v>21</v>
      </c>
      <c r="F617" s="198" t="s">
        <v>323</v>
      </c>
      <c r="G617" s="196"/>
      <c r="H617" s="199">
        <v>1</v>
      </c>
      <c r="I617" s="200"/>
      <c r="J617" s="196"/>
      <c r="K617" s="196"/>
      <c r="L617" s="201"/>
      <c r="M617" s="202"/>
      <c r="N617" s="203"/>
      <c r="O617" s="203"/>
      <c r="P617" s="203"/>
      <c r="Q617" s="203"/>
      <c r="R617" s="203"/>
      <c r="S617" s="203"/>
      <c r="T617" s="204"/>
      <c r="AT617" s="205" t="s">
        <v>131</v>
      </c>
      <c r="AU617" s="205" t="s">
        <v>84</v>
      </c>
      <c r="AV617" s="13" t="s">
        <v>84</v>
      </c>
      <c r="AW617" s="13" t="s">
        <v>36</v>
      </c>
      <c r="AX617" s="13" t="s">
        <v>74</v>
      </c>
      <c r="AY617" s="205" t="s">
        <v>121</v>
      </c>
    </row>
    <row r="618" spans="2:51" s="13" customFormat="1" ht="11.25">
      <c r="B618" s="195"/>
      <c r="C618" s="196"/>
      <c r="D618" s="190" t="s">
        <v>131</v>
      </c>
      <c r="E618" s="197" t="s">
        <v>21</v>
      </c>
      <c r="F618" s="198" t="s">
        <v>324</v>
      </c>
      <c r="G618" s="196"/>
      <c r="H618" s="199">
        <v>1</v>
      </c>
      <c r="I618" s="200"/>
      <c r="J618" s="196"/>
      <c r="K618" s="196"/>
      <c r="L618" s="201"/>
      <c r="M618" s="202"/>
      <c r="N618" s="203"/>
      <c r="O618" s="203"/>
      <c r="P618" s="203"/>
      <c r="Q618" s="203"/>
      <c r="R618" s="203"/>
      <c r="S618" s="203"/>
      <c r="T618" s="204"/>
      <c r="AT618" s="205" t="s">
        <v>131</v>
      </c>
      <c r="AU618" s="205" t="s">
        <v>84</v>
      </c>
      <c r="AV618" s="13" t="s">
        <v>84</v>
      </c>
      <c r="AW618" s="13" t="s">
        <v>36</v>
      </c>
      <c r="AX618" s="13" t="s">
        <v>74</v>
      </c>
      <c r="AY618" s="205" t="s">
        <v>121</v>
      </c>
    </row>
    <row r="619" spans="2:51" s="13" customFormat="1" ht="11.25">
      <c r="B619" s="195"/>
      <c r="C619" s="196"/>
      <c r="D619" s="190" t="s">
        <v>131</v>
      </c>
      <c r="E619" s="197" t="s">
        <v>21</v>
      </c>
      <c r="F619" s="198" t="s">
        <v>325</v>
      </c>
      <c r="G619" s="196"/>
      <c r="H619" s="199">
        <v>1</v>
      </c>
      <c r="I619" s="200"/>
      <c r="J619" s="196"/>
      <c r="K619" s="196"/>
      <c r="L619" s="201"/>
      <c r="M619" s="202"/>
      <c r="N619" s="203"/>
      <c r="O619" s="203"/>
      <c r="P619" s="203"/>
      <c r="Q619" s="203"/>
      <c r="R619" s="203"/>
      <c r="S619" s="203"/>
      <c r="T619" s="204"/>
      <c r="AT619" s="205" t="s">
        <v>131</v>
      </c>
      <c r="AU619" s="205" t="s">
        <v>84</v>
      </c>
      <c r="AV619" s="13" t="s">
        <v>84</v>
      </c>
      <c r="AW619" s="13" t="s">
        <v>36</v>
      </c>
      <c r="AX619" s="13" t="s">
        <v>74</v>
      </c>
      <c r="AY619" s="205" t="s">
        <v>121</v>
      </c>
    </row>
    <row r="620" spans="2:51" s="13" customFormat="1" ht="11.25">
      <c r="B620" s="195"/>
      <c r="C620" s="196"/>
      <c r="D620" s="190" t="s">
        <v>131</v>
      </c>
      <c r="E620" s="197" t="s">
        <v>21</v>
      </c>
      <c r="F620" s="198" t="s">
        <v>650</v>
      </c>
      <c r="G620" s="196"/>
      <c r="H620" s="199">
        <v>1</v>
      </c>
      <c r="I620" s="200"/>
      <c r="J620" s="196"/>
      <c r="K620" s="196"/>
      <c r="L620" s="201"/>
      <c r="M620" s="202"/>
      <c r="N620" s="203"/>
      <c r="O620" s="203"/>
      <c r="P620" s="203"/>
      <c r="Q620" s="203"/>
      <c r="R620" s="203"/>
      <c r="S620" s="203"/>
      <c r="T620" s="204"/>
      <c r="AT620" s="205" t="s">
        <v>131</v>
      </c>
      <c r="AU620" s="205" t="s">
        <v>84</v>
      </c>
      <c r="AV620" s="13" t="s">
        <v>84</v>
      </c>
      <c r="AW620" s="13" t="s">
        <v>36</v>
      </c>
      <c r="AX620" s="13" t="s">
        <v>74</v>
      </c>
      <c r="AY620" s="205" t="s">
        <v>121</v>
      </c>
    </row>
    <row r="621" spans="2:51" s="13" customFormat="1" ht="11.25">
      <c r="B621" s="195"/>
      <c r="C621" s="196"/>
      <c r="D621" s="190" t="s">
        <v>131</v>
      </c>
      <c r="E621" s="197" t="s">
        <v>21</v>
      </c>
      <c r="F621" s="198" t="s">
        <v>326</v>
      </c>
      <c r="G621" s="196"/>
      <c r="H621" s="199">
        <v>1</v>
      </c>
      <c r="I621" s="200"/>
      <c r="J621" s="196"/>
      <c r="K621" s="196"/>
      <c r="L621" s="201"/>
      <c r="M621" s="202"/>
      <c r="N621" s="203"/>
      <c r="O621" s="203"/>
      <c r="P621" s="203"/>
      <c r="Q621" s="203"/>
      <c r="R621" s="203"/>
      <c r="S621" s="203"/>
      <c r="T621" s="204"/>
      <c r="AT621" s="205" t="s">
        <v>131</v>
      </c>
      <c r="AU621" s="205" t="s">
        <v>84</v>
      </c>
      <c r="AV621" s="13" t="s">
        <v>84</v>
      </c>
      <c r="AW621" s="13" t="s">
        <v>36</v>
      </c>
      <c r="AX621" s="13" t="s">
        <v>74</v>
      </c>
      <c r="AY621" s="205" t="s">
        <v>121</v>
      </c>
    </row>
    <row r="622" spans="2:51" s="13" customFormat="1" ht="11.25">
      <c r="B622" s="195"/>
      <c r="C622" s="196"/>
      <c r="D622" s="190" t="s">
        <v>131</v>
      </c>
      <c r="E622" s="197" t="s">
        <v>21</v>
      </c>
      <c r="F622" s="198" t="s">
        <v>327</v>
      </c>
      <c r="G622" s="196"/>
      <c r="H622" s="199">
        <v>1</v>
      </c>
      <c r="I622" s="200"/>
      <c r="J622" s="196"/>
      <c r="K622" s="196"/>
      <c r="L622" s="201"/>
      <c r="M622" s="202"/>
      <c r="N622" s="203"/>
      <c r="O622" s="203"/>
      <c r="P622" s="203"/>
      <c r="Q622" s="203"/>
      <c r="R622" s="203"/>
      <c r="S622" s="203"/>
      <c r="T622" s="204"/>
      <c r="AT622" s="205" t="s">
        <v>131</v>
      </c>
      <c r="AU622" s="205" t="s">
        <v>84</v>
      </c>
      <c r="AV622" s="13" t="s">
        <v>84</v>
      </c>
      <c r="AW622" s="13" t="s">
        <v>36</v>
      </c>
      <c r="AX622" s="13" t="s">
        <v>74</v>
      </c>
      <c r="AY622" s="205" t="s">
        <v>121</v>
      </c>
    </row>
    <row r="623" spans="2:51" s="13" customFormat="1" ht="11.25">
      <c r="B623" s="195"/>
      <c r="C623" s="196"/>
      <c r="D623" s="190" t="s">
        <v>131</v>
      </c>
      <c r="E623" s="197" t="s">
        <v>21</v>
      </c>
      <c r="F623" s="198" t="s">
        <v>328</v>
      </c>
      <c r="G623" s="196"/>
      <c r="H623" s="199">
        <v>1</v>
      </c>
      <c r="I623" s="200"/>
      <c r="J623" s="196"/>
      <c r="K623" s="196"/>
      <c r="L623" s="201"/>
      <c r="M623" s="202"/>
      <c r="N623" s="203"/>
      <c r="O623" s="203"/>
      <c r="P623" s="203"/>
      <c r="Q623" s="203"/>
      <c r="R623" s="203"/>
      <c r="S623" s="203"/>
      <c r="T623" s="204"/>
      <c r="AT623" s="205" t="s">
        <v>131</v>
      </c>
      <c r="AU623" s="205" t="s">
        <v>84</v>
      </c>
      <c r="AV623" s="13" t="s">
        <v>84</v>
      </c>
      <c r="AW623" s="13" t="s">
        <v>36</v>
      </c>
      <c r="AX623" s="13" t="s">
        <v>74</v>
      </c>
      <c r="AY623" s="205" t="s">
        <v>121</v>
      </c>
    </row>
    <row r="624" spans="2:51" s="13" customFormat="1" ht="11.25">
      <c r="B624" s="195"/>
      <c r="C624" s="196"/>
      <c r="D624" s="190" t="s">
        <v>131</v>
      </c>
      <c r="E624" s="197" t="s">
        <v>21</v>
      </c>
      <c r="F624" s="198" t="s">
        <v>392</v>
      </c>
      <c r="G624" s="196"/>
      <c r="H624" s="199">
        <v>1</v>
      </c>
      <c r="I624" s="200"/>
      <c r="J624" s="196"/>
      <c r="K624" s="196"/>
      <c r="L624" s="201"/>
      <c r="M624" s="202"/>
      <c r="N624" s="203"/>
      <c r="O624" s="203"/>
      <c r="P624" s="203"/>
      <c r="Q624" s="203"/>
      <c r="R624" s="203"/>
      <c r="S624" s="203"/>
      <c r="T624" s="204"/>
      <c r="AT624" s="205" t="s">
        <v>131</v>
      </c>
      <c r="AU624" s="205" t="s">
        <v>84</v>
      </c>
      <c r="AV624" s="13" t="s">
        <v>84</v>
      </c>
      <c r="AW624" s="13" t="s">
        <v>36</v>
      </c>
      <c r="AX624" s="13" t="s">
        <v>74</v>
      </c>
      <c r="AY624" s="205" t="s">
        <v>121</v>
      </c>
    </row>
    <row r="625" spans="1:65" s="13" customFormat="1" ht="11.25">
      <c r="B625" s="195"/>
      <c r="C625" s="196"/>
      <c r="D625" s="190" t="s">
        <v>131</v>
      </c>
      <c r="E625" s="197" t="s">
        <v>21</v>
      </c>
      <c r="F625" s="198" t="s">
        <v>329</v>
      </c>
      <c r="G625" s="196"/>
      <c r="H625" s="199">
        <v>2</v>
      </c>
      <c r="I625" s="200"/>
      <c r="J625" s="196"/>
      <c r="K625" s="196"/>
      <c r="L625" s="201"/>
      <c r="M625" s="202"/>
      <c r="N625" s="203"/>
      <c r="O625" s="203"/>
      <c r="P625" s="203"/>
      <c r="Q625" s="203"/>
      <c r="R625" s="203"/>
      <c r="S625" s="203"/>
      <c r="T625" s="204"/>
      <c r="AT625" s="205" t="s">
        <v>131</v>
      </c>
      <c r="AU625" s="205" t="s">
        <v>84</v>
      </c>
      <c r="AV625" s="13" t="s">
        <v>84</v>
      </c>
      <c r="AW625" s="13" t="s">
        <v>36</v>
      </c>
      <c r="AX625" s="13" t="s">
        <v>74</v>
      </c>
      <c r="AY625" s="205" t="s">
        <v>121</v>
      </c>
    </row>
    <row r="626" spans="1:65" s="13" customFormat="1" ht="11.25">
      <c r="B626" s="195"/>
      <c r="C626" s="196"/>
      <c r="D626" s="190" t="s">
        <v>131</v>
      </c>
      <c r="E626" s="197" t="s">
        <v>21</v>
      </c>
      <c r="F626" s="198" t="s">
        <v>330</v>
      </c>
      <c r="G626" s="196"/>
      <c r="H626" s="199">
        <v>2</v>
      </c>
      <c r="I626" s="200"/>
      <c r="J626" s="196"/>
      <c r="K626" s="196"/>
      <c r="L626" s="201"/>
      <c r="M626" s="202"/>
      <c r="N626" s="203"/>
      <c r="O626" s="203"/>
      <c r="P626" s="203"/>
      <c r="Q626" s="203"/>
      <c r="R626" s="203"/>
      <c r="S626" s="203"/>
      <c r="T626" s="204"/>
      <c r="AT626" s="205" t="s">
        <v>131</v>
      </c>
      <c r="AU626" s="205" t="s">
        <v>84</v>
      </c>
      <c r="AV626" s="13" t="s">
        <v>84</v>
      </c>
      <c r="AW626" s="13" t="s">
        <v>36</v>
      </c>
      <c r="AX626" s="13" t="s">
        <v>74</v>
      </c>
      <c r="AY626" s="205" t="s">
        <v>121</v>
      </c>
    </row>
    <row r="627" spans="1:65" s="13" customFormat="1" ht="11.25">
      <c r="B627" s="195"/>
      <c r="C627" s="196"/>
      <c r="D627" s="190" t="s">
        <v>131</v>
      </c>
      <c r="E627" s="197" t="s">
        <v>21</v>
      </c>
      <c r="F627" s="198" t="s">
        <v>331</v>
      </c>
      <c r="G627" s="196"/>
      <c r="H627" s="199">
        <v>2</v>
      </c>
      <c r="I627" s="200"/>
      <c r="J627" s="196"/>
      <c r="K627" s="196"/>
      <c r="L627" s="201"/>
      <c r="M627" s="202"/>
      <c r="N627" s="203"/>
      <c r="O627" s="203"/>
      <c r="P627" s="203"/>
      <c r="Q627" s="203"/>
      <c r="R627" s="203"/>
      <c r="S627" s="203"/>
      <c r="T627" s="204"/>
      <c r="AT627" s="205" t="s">
        <v>131</v>
      </c>
      <c r="AU627" s="205" t="s">
        <v>84</v>
      </c>
      <c r="AV627" s="13" t="s">
        <v>84</v>
      </c>
      <c r="AW627" s="13" t="s">
        <v>36</v>
      </c>
      <c r="AX627" s="13" t="s">
        <v>74</v>
      </c>
      <c r="AY627" s="205" t="s">
        <v>121</v>
      </c>
    </row>
    <row r="628" spans="1:65" s="13" customFormat="1" ht="11.25">
      <c r="B628" s="195"/>
      <c r="C628" s="196"/>
      <c r="D628" s="190" t="s">
        <v>131</v>
      </c>
      <c r="E628" s="197" t="s">
        <v>21</v>
      </c>
      <c r="F628" s="198" t="s">
        <v>332</v>
      </c>
      <c r="G628" s="196"/>
      <c r="H628" s="199">
        <v>1</v>
      </c>
      <c r="I628" s="200"/>
      <c r="J628" s="196"/>
      <c r="K628" s="196"/>
      <c r="L628" s="201"/>
      <c r="M628" s="202"/>
      <c r="N628" s="203"/>
      <c r="O628" s="203"/>
      <c r="P628" s="203"/>
      <c r="Q628" s="203"/>
      <c r="R628" s="203"/>
      <c r="S628" s="203"/>
      <c r="T628" s="204"/>
      <c r="AT628" s="205" t="s">
        <v>131</v>
      </c>
      <c r="AU628" s="205" t="s">
        <v>84</v>
      </c>
      <c r="AV628" s="13" t="s">
        <v>84</v>
      </c>
      <c r="AW628" s="13" t="s">
        <v>36</v>
      </c>
      <c r="AX628" s="13" t="s">
        <v>74</v>
      </c>
      <c r="AY628" s="205" t="s">
        <v>121</v>
      </c>
    </row>
    <row r="629" spans="1:65" s="13" customFormat="1" ht="11.25">
      <c r="B629" s="195"/>
      <c r="C629" s="196"/>
      <c r="D629" s="190" t="s">
        <v>131</v>
      </c>
      <c r="E629" s="197" t="s">
        <v>21</v>
      </c>
      <c r="F629" s="198" t="s">
        <v>333</v>
      </c>
      <c r="G629" s="196"/>
      <c r="H629" s="199">
        <v>1</v>
      </c>
      <c r="I629" s="200"/>
      <c r="J629" s="196"/>
      <c r="K629" s="196"/>
      <c r="L629" s="201"/>
      <c r="M629" s="202"/>
      <c r="N629" s="203"/>
      <c r="O629" s="203"/>
      <c r="P629" s="203"/>
      <c r="Q629" s="203"/>
      <c r="R629" s="203"/>
      <c r="S629" s="203"/>
      <c r="T629" s="204"/>
      <c r="AT629" s="205" t="s">
        <v>131</v>
      </c>
      <c r="AU629" s="205" t="s">
        <v>84</v>
      </c>
      <c r="AV629" s="13" t="s">
        <v>84</v>
      </c>
      <c r="AW629" s="13" t="s">
        <v>36</v>
      </c>
      <c r="AX629" s="13" t="s">
        <v>74</v>
      </c>
      <c r="AY629" s="205" t="s">
        <v>121</v>
      </c>
    </row>
    <row r="630" spans="1:65" s="14" customFormat="1" ht="11.25">
      <c r="B630" s="206"/>
      <c r="C630" s="207"/>
      <c r="D630" s="190" t="s">
        <v>131</v>
      </c>
      <c r="E630" s="208" t="s">
        <v>21</v>
      </c>
      <c r="F630" s="209" t="s">
        <v>133</v>
      </c>
      <c r="G630" s="207"/>
      <c r="H630" s="210">
        <v>101</v>
      </c>
      <c r="I630" s="211"/>
      <c r="J630" s="207"/>
      <c r="K630" s="207"/>
      <c r="L630" s="212"/>
      <c r="M630" s="213"/>
      <c r="N630" s="214"/>
      <c r="O630" s="214"/>
      <c r="P630" s="214"/>
      <c r="Q630" s="214"/>
      <c r="R630" s="214"/>
      <c r="S630" s="214"/>
      <c r="T630" s="215"/>
      <c r="AT630" s="216" t="s">
        <v>131</v>
      </c>
      <c r="AU630" s="216" t="s">
        <v>84</v>
      </c>
      <c r="AV630" s="14" t="s">
        <v>128</v>
      </c>
      <c r="AW630" s="14" t="s">
        <v>36</v>
      </c>
      <c r="AX630" s="14" t="s">
        <v>79</v>
      </c>
      <c r="AY630" s="216" t="s">
        <v>121</v>
      </c>
    </row>
    <row r="631" spans="1:65" s="2" customFormat="1" ht="24.2" customHeight="1">
      <c r="A631" s="37"/>
      <c r="B631" s="38"/>
      <c r="C631" s="177" t="s">
        <v>651</v>
      </c>
      <c r="D631" s="177" t="s">
        <v>124</v>
      </c>
      <c r="E631" s="178" t="s">
        <v>652</v>
      </c>
      <c r="F631" s="179" t="s">
        <v>653</v>
      </c>
      <c r="G631" s="180" t="s">
        <v>231</v>
      </c>
      <c r="H631" s="181">
        <v>6</v>
      </c>
      <c r="I631" s="182"/>
      <c r="J631" s="183">
        <f>ROUND(I631*H631,2)</f>
        <v>0</v>
      </c>
      <c r="K631" s="179" t="s">
        <v>141</v>
      </c>
      <c r="L631" s="42"/>
      <c r="M631" s="184" t="s">
        <v>21</v>
      </c>
      <c r="N631" s="185" t="s">
        <v>45</v>
      </c>
      <c r="O631" s="67"/>
      <c r="P631" s="186">
        <f>O631*H631</f>
        <v>0</v>
      </c>
      <c r="Q631" s="186">
        <v>0</v>
      </c>
      <c r="R631" s="186">
        <f>Q631*H631</f>
        <v>0</v>
      </c>
      <c r="S631" s="186">
        <v>0.03</v>
      </c>
      <c r="T631" s="187">
        <f>S631*H631</f>
        <v>0.18</v>
      </c>
      <c r="U631" s="37"/>
      <c r="V631" s="37"/>
      <c r="W631" s="37"/>
      <c r="X631" s="37"/>
      <c r="Y631" s="37"/>
      <c r="Z631" s="37"/>
      <c r="AA631" s="37"/>
      <c r="AB631" s="37"/>
      <c r="AC631" s="37"/>
      <c r="AD631" s="37"/>
      <c r="AE631" s="37"/>
      <c r="AR631" s="188" t="s">
        <v>128</v>
      </c>
      <c r="AT631" s="188" t="s">
        <v>124</v>
      </c>
      <c r="AU631" s="188" t="s">
        <v>84</v>
      </c>
      <c r="AY631" s="19" t="s">
        <v>121</v>
      </c>
      <c r="BE631" s="189">
        <f>IF(N631="základní",J631,0)</f>
        <v>0</v>
      </c>
      <c r="BF631" s="189">
        <f>IF(N631="snížená",J631,0)</f>
        <v>0</v>
      </c>
      <c r="BG631" s="189">
        <f>IF(N631="zákl. přenesená",J631,0)</f>
        <v>0</v>
      </c>
      <c r="BH631" s="189">
        <f>IF(N631="sníž. přenesená",J631,0)</f>
        <v>0</v>
      </c>
      <c r="BI631" s="189">
        <f>IF(N631="nulová",J631,0)</f>
        <v>0</v>
      </c>
      <c r="BJ631" s="19" t="s">
        <v>79</v>
      </c>
      <c r="BK631" s="189">
        <f>ROUND(I631*H631,2)</f>
        <v>0</v>
      </c>
      <c r="BL631" s="19" t="s">
        <v>128</v>
      </c>
      <c r="BM631" s="188" t="s">
        <v>654</v>
      </c>
    </row>
    <row r="632" spans="1:65" s="2" customFormat="1" ht="29.25">
      <c r="A632" s="37"/>
      <c r="B632" s="38"/>
      <c r="C632" s="39"/>
      <c r="D632" s="190" t="s">
        <v>130</v>
      </c>
      <c r="E632" s="39"/>
      <c r="F632" s="191" t="s">
        <v>655</v>
      </c>
      <c r="G632" s="39"/>
      <c r="H632" s="39"/>
      <c r="I632" s="192"/>
      <c r="J632" s="39"/>
      <c r="K632" s="39"/>
      <c r="L632" s="42"/>
      <c r="M632" s="193"/>
      <c r="N632" s="194"/>
      <c r="O632" s="67"/>
      <c r="P632" s="67"/>
      <c r="Q632" s="67"/>
      <c r="R632" s="67"/>
      <c r="S632" s="67"/>
      <c r="T632" s="68"/>
      <c r="U632" s="37"/>
      <c r="V632" s="37"/>
      <c r="W632" s="37"/>
      <c r="X632" s="37"/>
      <c r="Y632" s="37"/>
      <c r="Z632" s="37"/>
      <c r="AA632" s="37"/>
      <c r="AB632" s="37"/>
      <c r="AC632" s="37"/>
      <c r="AD632" s="37"/>
      <c r="AE632" s="37"/>
      <c r="AT632" s="19" t="s">
        <v>130</v>
      </c>
      <c r="AU632" s="19" t="s">
        <v>84</v>
      </c>
    </row>
    <row r="633" spans="1:65" s="2" customFormat="1" ht="11.25">
      <c r="A633" s="37"/>
      <c r="B633" s="38"/>
      <c r="C633" s="39"/>
      <c r="D633" s="217" t="s">
        <v>144</v>
      </c>
      <c r="E633" s="39"/>
      <c r="F633" s="218" t="s">
        <v>656</v>
      </c>
      <c r="G633" s="39"/>
      <c r="H633" s="39"/>
      <c r="I633" s="192"/>
      <c r="J633" s="39"/>
      <c r="K633" s="39"/>
      <c r="L633" s="42"/>
      <c r="M633" s="193"/>
      <c r="N633" s="194"/>
      <c r="O633" s="67"/>
      <c r="P633" s="67"/>
      <c r="Q633" s="67"/>
      <c r="R633" s="67"/>
      <c r="S633" s="67"/>
      <c r="T633" s="68"/>
      <c r="U633" s="37"/>
      <c r="V633" s="37"/>
      <c r="W633" s="37"/>
      <c r="X633" s="37"/>
      <c r="Y633" s="37"/>
      <c r="Z633" s="37"/>
      <c r="AA633" s="37"/>
      <c r="AB633" s="37"/>
      <c r="AC633" s="37"/>
      <c r="AD633" s="37"/>
      <c r="AE633" s="37"/>
      <c r="AT633" s="19" t="s">
        <v>144</v>
      </c>
      <c r="AU633" s="19" t="s">
        <v>84</v>
      </c>
    </row>
    <row r="634" spans="1:65" s="13" customFormat="1" ht="11.25">
      <c r="B634" s="195"/>
      <c r="C634" s="196"/>
      <c r="D634" s="190" t="s">
        <v>131</v>
      </c>
      <c r="E634" s="197" t="s">
        <v>21</v>
      </c>
      <c r="F634" s="198" t="s">
        <v>355</v>
      </c>
      <c r="G634" s="196"/>
      <c r="H634" s="199">
        <v>1</v>
      </c>
      <c r="I634" s="200"/>
      <c r="J634" s="196"/>
      <c r="K634" s="196"/>
      <c r="L634" s="201"/>
      <c r="M634" s="202"/>
      <c r="N634" s="203"/>
      <c r="O634" s="203"/>
      <c r="P634" s="203"/>
      <c r="Q634" s="203"/>
      <c r="R634" s="203"/>
      <c r="S634" s="203"/>
      <c r="T634" s="204"/>
      <c r="AT634" s="205" t="s">
        <v>131</v>
      </c>
      <c r="AU634" s="205" t="s">
        <v>84</v>
      </c>
      <c r="AV634" s="13" t="s">
        <v>84</v>
      </c>
      <c r="AW634" s="13" t="s">
        <v>36</v>
      </c>
      <c r="AX634" s="13" t="s">
        <v>74</v>
      </c>
      <c r="AY634" s="205" t="s">
        <v>121</v>
      </c>
    </row>
    <row r="635" spans="1:65" s="13" customFormat="1" ht="11.25">
      <c r="B635" s="195"/>
      <c r="C635" s="196"/>
      <c r="D635" s="190" t="s">
        <v>131</v>
      </c>
      <c r="E635" s="197" t="s">
        <v>21</v>
      </c>
      <c r="F635" s="198" t="s">
        <v>356</v>
      </c>
      <c r="G635" s="196"/>
      <c r="H635" s="199">
        <v>1</v>
      </c>
      <c r="I635" s="200"/>
      <c r="J635" s="196"/>
      <c r="K635" s="196"/>
      <c r="L635" s="201"/>
      <c r="M635" s="202"/>
      <c r="N635" s="203"/>
      <c r="O635" s="203"/>
      <c r="P635" s="203"/>
      <c r="Q635" s="203"/>
      <c r="R635" s="203"/>
      <c r="S635" s="203"/>
      <c r="T635" s="204"/>
      <c r="AT635" s="205" t="s">
        <v>131</v>
      </c>
      <c r="AU635" s="205" t="s">
        <v>84</v>
      </c>
      <c r="AV635" s="13" t="s">
        <v>84</v>
      </c>
      <c r="AW635" s="13" t="s">
        <v>36</v>
      </c>
      <c r="AX635" s="13" t="s">
        <v>74</v>
      </c>
      <c r="AY635" s="205" t="s">
        <v>121</v>
      </c>
    </row>
    <row r="636" spans="1:65" s="13" customFormat="1" ht="11.25">
      <c r="B636" s="195"/>
      <c r="C636" s="196"/>
      <c r="D636" s="190" t="s">
        <v>131</v>
      </c>
      <c r="E636" s="197" t="s">
        <v>21</v>
      </c>
      <c r="F636" s="198" t="s">
        <v>357</v>
      </c>
      <c r="G636" s="196"/>
      <c r="H636" s="199">
        <v>1</v>
      </c>
      <c r="I636" s="200"/>
      <c r="J636" s="196"/>
      <c r="K636" s="196"/>
      <c r="L636" s="201"/>
      <c r="M636" s="202"/>
      <c r="N636" s="203"/>
      <c r="O636" s="203"/>
      <c r="P636" s="203"/>
      <c r="Q636" s="203"/>
      <c r="R636" s="203"/>
      <c r="S636" s="203"/>
      <c r="T636" s="204"/>
      <c r="AT636" s="205" t="s">
        <v>131</v>
      </c>
      <c r="AU636" s="205" t="s">
        <v>84</v>
      </c>
      <c r="AV636" s="13" t="s">
        <v>84</v>
      </c>
      <c r="AW636" s="13" t="s">
        <v>36</v>
      </c>
      <c r="AX636" s="13" t="s">
        <v>74</v>
      </c>
      <c r="AY636" s="205" t="s">
        <v>121</v>
      </c>
    </row>
    <row r="637" spans="1:65" s="13" customFormat="1" ht="11.25">
      <c r="B637" s="195"/>
      <c r="C637" s="196"/>
      <c r="D637" s="190" t="s">
        <v>131</v>
      </c>
      <c r="E637" s="197" t="s">
        <v>21</v>
      </c>
      <c r="F637" s="198" t="s">
        <v>358</v>
      </c>
      <c r="G637" s="196"/>
      <c r="H637" s="199">
        <v>1</v>
      </c>
      <c r="I637" s="200"/>
      <c r="J637" s="196"/>
      <c r="K637" s="196"/>
      <c r="L637" s="201"/>
      <c r="M637" s="202"/>
      <c r="N637" s="203"/>
      <c r="O637" s="203"/>
      <c r="P637" s="203"/>
      <c r="Q637" s="203"/>
      <c r="R637" s="203"/>
      <c r="S637" s="203"/>
      <c r="T637" s="204"/>
      <c r="AT637" s="205" t="s">
        <v>131</v>
      </c>
      <c r="AU637" s="205" t="s">
        <v>84</v>
      </c>
      <c r="AV637" s="13" t="s">
        <v>84</v>
      </c>
      <c r="AW637" s="13" t="s">
        <v>36</v>
      </c>
      <c r="AX637" s="13" t="s">
        <v>74</v>
      </c>
      <c r="AY637" s="205" t="s">
        <v>121</v>
      </c>
    </row>
    <row r="638" spans="1:65" s="13" customFormat="1" ht="11.25">
      <c r="B638" s="195"/>
      <c r="C638" s="196"/>
      <c r="D638" s="190" t="s">
        <v>131</v>
      </c>
      <c r="E638" s="197" t="s">
        <v>21</v>
      </c>
      <c r="F638" s="198" t="s">
        <v>399</v>
      </c>
      <c r="G638" s="196"/>
      <c r="H638" s="199">
        <v>1</v>
      </c>
      <c r="I638" s="200"/>
      <c r="J638" s="196"/>
      <c r="K638" s="196"/>
      <c r="L638" s="201"/>
      <c r="M638" s="202"/>
      <c r="N638" s="203"/>
      <c r="O638" s="203"/>
      <c r="P638" s="203"/>
      <c r="Q638" s="203"/>
      <c r="R638" s="203"/>
      <c r="S638" s="203"/>
      <c r="T638" s="204"/>
      <c r="AT638" s="205" t="s">
        <v>131</v>
      </c>
      <c r="AU638" s="205" t="s">
        <v>84</v>
      </c>
      <c r="AV638" s="13" t="s">
        <v>84</v>
      </c>
      <c r="AW638" s="13" t="s">
        <v>36</v>
      </c>
      <c r="AX638" s="13" t="s">
        <v>74</v>
      </c>
      <c r="AY638" s="205" t="s">
        <v>121</v>
      </c>
    </row>
    <row r="639" spans="1:65" s="13" customFormat="1" ht="11.25">
      <c r="B639" s="195"/>
      <c r="C639" s="196"/>
      <c r="D639" s="190" t="s">
        <v>131</v>
      </c>
      <c r="E639" s="197" t="s">
        <v>21</v>
      </c>
      <c r="F639" s="198" t="s">
        <v>400</v>
      </c>
      <c r="G639" s="196"/>
      <c r="H639" s="199">
        <v>1</v>
      </c>
      <c r="I639" s="200"/>
      <c r="J639" s="196"/>
      <c r="K639" s="196"/>
      <c r="L639" s="201"/>
      <c r="M639" s="202"/>
      <c r="N639" s="203"/>
      <c r="O639" s="203"/>
      <c r="P639" s="203"/>
      <c r="Q639" s="203"/>
      <c r="R639" s="203"/>
      <c r="S639" s="203"/>
      <c r="T639" s="204"/>
      <c r="AT639" s="205" t="s">
        <v>131</v>
      </c>
      <c r="AU639" s="205" t="s">
        <v>84</v>
      </c>
      <c r="AV639" s="13" t="s">
        <v>84</v>
      </c>
      <c r="AW639" s="13" t="s">
        <v>36</v>
      </c>
      <c r="AX639" s="13" t="s">
        <v>74</v>
      </c>
      <c r="AY639" s="205" t="s">
        <v>121</v>
      </c>
    </row>
    <row r="640" spans="1:65" s="14" customFormat="1" ht="11.25">
      <c r="B640" s="206"/>
      <c r="C640" s="207"/>
      <c r="D640" s="190" t="s">
        <v>131</v>
      </c>
      <c r="E640" s="208" t="s">
        <v>21</v>
      </c>
      <c r="F640" s="209" t="s">
        <v>133</v>
      </c>
      <c r="G640" s="207"/>
      <c r="H640" s="210">
        <v>6</v>
      </c>
      <c r="I640" s="211"/>
      <c r="J640" s="207"/>
      <c r="K640" s="207"/>
      <c r="L640" s="212"/>
      <c r="M640" s="213"/>
      <c r="N640" s="214"/>
      <c r="O640" s="214"/>
      <c r="P640" s="214"/>
      <c r="Q640" s="214"/>
      <c r="R640" s="214"/>
      <c r="S640" s="214"/>
      <c r="T640" s="215"/>
      <c r="AT640" s="216" t="s">
        <v>131</v>
      </c>
      <c r="AU640" s="216" t="s">
        <v>84</v>
      </c>
      <c r="AV640" s="14" t="s">
        <v>128</v>
      </c>
      <c r="AW640" s="14" t="s">
        <v>36</v>
      </c>
      <c r="AX640" s="14" t="s">
        <v>79</v>
      </c>
      <c r="AY640" s="216" t="s">
        <v>121</v>
      </c>
    </row>
    <row r="641" spans="1:65" s="2" customFormat="1" ht="24.2" customHeight="1">
      <c r="A641" s="37"/>
      <c r="B641" s="38"/>
      <c r="C641" s="177" t="s">
        <v>657</v>
      </c>
      <c r="D641" s="177" t="s">
        <v>124</v>
      </c>
      <c r="E641" s="178" t="s">
        <v>658</v>
      </c>
      <c r="F641" s="179" t="s">
        <v>659</v>
      </c>
      <c r="G641" s="180" t="s">
        <v>189</v>
      </c>
      <c r="H641" s="181">
        <v>12.48</v>
      </c>
      <c r="I641" s="182"/>
      <c r="J641" s="183">
        <f>ROUND(I641*H641,2)</f>
        <v>0</v>
      </c>
      <c r="K641" s="179" t="s">
        <v>141</v>
      </c>
      <c r="L641" s="42"/>
      <c r="M641" s="184" t="s">
        <v>21</v>
      </c>
      <c r="N641" s="185" t="s">
        <v>45</v>
      </c>
      <c r="O641" s="67"/>
      <c r="P641" s="186">
        <f>O641*H641</f>
        <v>0</v>
      </c>
      <c r="Q641" s="186">
        <v>0</v>
      </c>
      <c r="R641" s="186">
        <f>Q641*H641</f>
        <v>0</v>
      </c>
      <c r="S641" s="186">
        <v>4.8000000000000001E-2</v>
      </c>
      <c r="T641" s="187">
        <f>S641*H641</f>
        <v>0.59904000000000002</v>
      </c>
      <c r="U641" s="37"/>
      <c r="V641" s="37"/>
      <c r="W641" s="37"/>
      <c r="X641" s="37"/>
      <c r="Y641" s="37"/>
      <c r="Z641" s="37"/>
      <c r="AA641" s="37"/>
      <c r="AB641" s="37"/>
      <c r="AC641" s="37"/>
      <c r="AD641" s="37"/>
      <c r="AE641" s="37"/>
      <c r="AR641" s="188" t="s">
        <v>128</v>
      </c>
      <c r="AT641" s="188" t="s">
        <v>124</v>
      </c>
      <c r="AU641" s="188" t="s">
        <v>84</v>
      </c>
      <c r="AY641" s="19" t="s">
        <v>121</v>
      </c>
      <c r="BE641" s="189">
        <f>IF(N641="základní",J641,0)</f>
        <v>0</v>
      </c>
      <c r="BF641" s="189">
        <f>IF(N641="snížená",J641,0)</f>
        <v>0</v>
      </c>
      <c r="BG641" s="189">
        <f>IF(N641="zákl. přenesená",J641,0)</f>
        <v>0</v>
      </c>
      <c r="BH641" s="189">
        <f>IF(N641="sníž. přenesená",J641,0)</f>
        <v>0</v>
      </c>
      <c r="BI641" s="189">
        <f>IF(N641="nulová",J641,0)</f>
        <v>0</v>
      </c>
      <c r="BJ641" s="19" t="s">
        <v>79</v>
      </c>
      <c r="BK641" s="189">
        <f>ROUND(I641*H641,2)</f>
        <v>0</v>
      </c>
      <c r="BL641" s="19" t="s">
        <v>128</v>
      </c>
      <c r="BM641" s="188" t="s">
        <v>660</v>
      </c>
    </row>
    <row r="642" spans="1:65" s="2" customFormat="1" ht="29.25">
      <c r="A642" s="37"/>
      <c r="B642" s="38"/>
      <c r="C642" s="39"/>
      <c r="D642" s="190" t="s">
        <v>130</v>
      </c>
      <c r="E642" s="39"/>
      <c r="F642" s="191" t="s">
        <v>661</v>
      </c>
      <c r="G642" s="39"/>
      <c r="H642" s="39"/>
      <c r="I642" s="192"/>
      <c r="J642" s="39"/>
      <c r="K642" s="39"/>
      <c r="L642" s="42"/>
      <c r="M642" s="193"/>
      <c r="N642" s="194"/>
      <c r="O642" s="67"/>
      <c r="P642" s="67"/>
      <c r="Q642" s="67"/>
      <c r="R642" s="67"/>
      <c r="S642" s="67"/>
      <c r="T642" s="68"/>
      <c r="U642" s="37"/>
      <c r="V642" s="37"/>
      <c r="W642" s="37"/>
      <c r="X642" s="37"/>
      <c r="Y642" s="37"/>
      <c r="Z642" s="37"/>
      <c r="AA642" s="37"/>
      <c r="AB642" s="37"/>
      <c r="AC642" s="37"/>
      <c r="AD642" s="37"/>
      <c r="AE642" s="37"/>
      <c r="AT642" s="19" t="s">
        <v>130</v>
      </c>
      <c r="AU642" s="19" t="s">
        <v>84</v>
      </c>
    </row>
    <row r="643" spans="1:65" s="2" customFormat="1" ht="11.25">
      <c r="A643" s="37"/>
      <c r="B643" s="38"/>
      <c r="C643" s="39"/>
      <c r="D643" s="217" t="s">
        <v>144</v>
      </c>
      <c r="E643" s="39"/>
      <c r="F643" s="218" t="s">
        <v>662</v>
      </c>
      <c r="G643" s="39"/>
      <c r="H643" s="39"/>
      <c r="I643" s="192"/>
      <c r="J643" s="39"/>
      <c r="K643" s="39"/>
      <c r="L643" s="42"/>
      <c r="M643" s="193"/>
      <c r="N643" s="194"/>
      <c r="O643" s="67"/>
      <c r="P643" s="67"/>
      <c r="Q643" s="67"/>
      <c r="R643" s="67"/>
      <c r="S643" s="67"/>
      <c r="T643" s="68"/>
      <c r="U643" s="37"/>
      <c r="V643" s="37"/>
      <c r="W643" s="37"/>
      <c r="X643" s="37"/>
      <c r="Y643" s="37"/>
      <c r="Z643" s="37"/>
      <c r="AA643" s="37"/>
      <c r="AB643" s="37"/>
      <c r="AC643" s="37"/>
      <c r="AD643" s="37"/>
      <c r="AE643" s="37"/>
      <c r="AT643" s="19" t="s">
        <v>144</v>
      </c>
      <c r="AU643" s="19" t="s">
        <v>84</v>
      </c>
    </row>
    <row r="644" spans="1:65" s="13" customFormat="1" ht="11.25">
      <c r="B644" s="195"/>
      <c r="C644" s="196"/>
      <c r="D644" s="190" t="s">
        <v>131</v>
      </c>
      <c r="E644" s="197" t="s">
        <v>21</v>
      </c>
      <c r="F644" s="198" t="s">
        <v>663</v>
      </c>
      <c r="G644" s="196"/>
      <c r="H644" s="199">
        <v>3.84</v>
      </c>
      <c r="I644" s="200"/>
      <c r="J644" s="196"/>
      <c r="K644" s="196"/>
      <c r="L644" s="201"/>
      <c r="M644" s="202"/>
      <c r="N644" s="203"/>
      <c r="O644" s="203"/>
      <c r="P644" s="203"/>
      <c r="Q644" s="203"/>
      <c r="R644" s="203"/>
      <c r="S644" s="203"/>
      <c r="T644" s="204"/>
      <c r="AT644" s="205" t="s">
        <v>131</v>
      </c>
      <c r="AU644" s="205" t="s">
        <v>84</v>
      </c>
      <c r="AV644" s="13" t="s">
        <v>84</v>
      </c>
      <c r="AW644" s="13" t="s">
        <v>36</v>
      </c>
      <c r="AX644" s="13" t="s">
        <v>74</v>
      </c>
      <c r="AY644" s="205" t="s">
        <v>121</v>
      </c>
    </row>
    <row r="645" spans="1:65" s="13" customFormat="1" ht="11.25">
      <c r="B645" s="195"/>
      <c r="C645" s="196"/>
      <c r="D645" s="190" t="s">
        <v>131</v>
      </c>
      <c r="E645" s="197" t="s">
        <v>21</v>
      </c>
      <c r="F645" s="198" t="s">
        <v>509</v>
      </c>
      <c r="G645" s="196"/>
      <c r="H645" s="199">
        <v>2.16</v>
      </c>
      <c r="I645" s="200"/>
      <c r="J645" s="196"/>
      <c r="K645" s="196"/>
      <c r="L645" s="201"/>
      <c r="M645" s="202"/>
      <c r="N645" s="203"/>
      <c r="O645" s="203"/>
      <c r="P645" s="203"/>
      <c r="Q645" s="203"/>
      <c r="R645" s="203"/>
      <c r="S645" s="203"/>
      <c r="T645" s="204"/>
      <c r="AT645" s="205" t="s">
        <v>131</v>
      </c>
      <c r="AU645" s="205" t="s">
        <v>84</v>
      </c>
      <c r="AV645" s="13" t="s">
        <v>84</v>
      </c>
      <c r="AW645" s="13" t="s">
        <v>36</v>
      </c>
      <c r="AX645" s="13" t="s">
        <v>74</v>
      </c>
      <c r="AY645" s="205" t="s">
        <v>121</v>
      </c>
    </row>
    <row r="646" spans="1:65" s="13" customFormat="1" ht="11.25">
      <c r="B646" s="195"/>
      <c r="C646" s="196"/>
      <c r="D646" s="190" t="s">
        <v>131</v>
      </c>
      <c r="E646" s="197" t="s">
        <v>21</v>
      </c>
      <c r="F646" s="198" t="s">
        <v>510</v>
      </c>
      <c r="G646" s="196"/>
      <c r="H646" s="199">
        <v>2.16</v>
      </c>
      <c r="I646" s="200"/>
      <c r="J646" s="196"/>
      <c r="K646" s="196"/>
      <c r="L646" s="201"/>
      <c r="M646" s="202"/>
      <c r="N646" s="203"/>
      <c r="O646" s="203"/>
      <c r="P646" s="203"/>
      <c r="Q646" s="203"/>
      <c r="R646" s="203"/>
      <c r="S646" s="203"/>
      <c r="T646" s="204"/>
      <c r="AT646" s="205" t="s">
        <v>131</v>
      </c>
      <c r="AU646" s="205" t="s">
        <v>84</v>
      </c>
      <c r="AV646" s="13" t="s">
        <v>84</v>
      </c>
      <c r="AW646" s="13" t="s">
        <v>36</v>
      </c>
      <c r="AX646" s="13" t="s">
        <v>74</v>
      </c>
      <c r="AY646" s="205" t="s">
        <v>121</v>
      </c>
    </row>
    <row r="647" spans="1:65" s="13" customFormat="1" ht="11.25">
      <c r="B647" s="195"/>
      <c r="C647" s="196"/>
      <c r="D647" s="190" t="s">
        <v>131</v>
      </c>
      <c r="E647" s="197" t="s">
        <v>21</v>
      </c>
      <c r="F647" s="198" t="s">
        <v>513</v>
      </c>
      <c r="G647" s="196"/>
      <c r="H647" s="199">
        <v>2.16</v>
      </c>
      <c r="I647" s="200"/>
      <c r="J647" s="196"/>
      <c r="K647" s="196"/>
      <c r="L647" s="201"/>
      <c r="M647" s="202"/>
      <c r="N647" s="203"/>
      <c r="O647" s="203"/>
      <c r="P647" s="203"/>
      <c r="Q647" s="203"/>
      <c r="R647" s="203"/>
      <c r="S647" s="203"/>
      <c r="T647" s="204"/>
      <c r="AT647" s="205" t="s">
        <v>131</v>
      </c>
      <c r="AU647" s="205" t="s">
        <v>84</v>
      </c>
      <c r="AV647" s="13" t="s">
        <v>84</v>
      </c>
      <c r="AW647" s="13" t="s">
        <v>36</v>
      </c>
      <c r="AX647" s="13" t="s">
        <v>74</v>
      </c>
      <c r="AY647" s="205" t="s">
        <v>121</v>
      </c>
    </row>
    <row r="648" spans="1:65" s="13" customFormat="1" ht="11.25">
      <c r="B648" s="195"/>
      <c r="C648" s="196"/>
      <c r="D648" s="190" t="s">
        <v>131</v>
      </c>
      <c r="E648" s="197" t="s">
        <v>21</v>
      </c>
      <c r="F648" s="198" t="s">
        <v>514</v>
      </c>
      <c r="G648" s="196"/>
      <c r="H648" s="199">
        <v>2.16</v>
      </c>
      <c r="I648" s="200"/>
      <c r="J648" s="196"/>
      <c r="K648" s="196"/>
      <c r="L648" s="201"/>
      <c r="M648" s="202"/>
      <c r="N648" s="203"/>
      <c r="O648" s="203"/>
      <c r="P648" s="203"/>
      <c r="Q648" s="203"/>
      <c r="R648" s="203"/>
      <c r="S648" s="203"/>
      <c r="T648" s="204"/>
      <c r="AT648" s="205" t="s">
        <v>131</v>
      </c>
      <c r="AU648" s="205" t="s">
        <v>84</v>
      </c>
      <c r="AV648" s="13" t="s">
        <v>84</v>
      </c>
      <c r="AW648" s="13" t="s">
        <v>36</v>
      </c>
      <c r="AX648" s="13" t="s">
        <v>74</v>
      </c>
      <c r="AY648" s="205" t="s">
        <v>121</v>
      </c>
    </row>
    <row r="649" spans="1:65" s="14" customFormat="1" ht="11.25">
      <c r="B649" s="206"/>
      <c r="C649" s="207"/>
      <c r="D649" s="190" t="s">
        <v>131</v>
      </c>
      <c r="E649" s="208" t="s">
        <v>21</v>
      </c>
      <c r="F649" s="209" t="s">
        <v>133</v>
      </c>
      <c r="G649" s="207"/>
      <c r="H649" s="210">
        <v>12.48</v>
      </c>
      <c r="I649" s="211"/>
      <c r="J649" s="207"/>
      <c r="K649" s="207"/>
      <c r="L649" s="212"/>
      <c r="M649" s="213"/>
      <c r="N649" s="214"/>
      <c r="O649" s="214"/>
      <c r="P649" s="214"/>
      <c r="Q649" s="214"/>
      <c r="R649" s="214"/>
      <c r="S649" s="214"/>
      <c r="T649" s="215"/>
      <c r="AT649" s="216" t="s">
        <v>131</v>
      </c>
      <c r="AU649" s="216" t="s">
        <v>84</v>
      </c>
      <c r="AV649" s="14" t="s">
        <v>128</v>
      </c>
      <c r="AW649" s="14" t="s">
        <v>36</v>
      </c>
      <c r="AX649" s="14" t="s">
        <v>79</v>
      </c>
      <c r="AY649" s="216" t="s">
        <v>121</v>
      </c>
    </row>
    <row r="650" spans="1:65" s="2" customFormat="1" ht="24.2" customHeight="1">
      <c r="A650" s="37"/>
      <c r="B650" s="38"/>
      <c r="C650" s="177" t="s">
        <v>664</v>
      </c>
      <c r="D650" s="177" t="s">
        <v>124</v>
      </c>
      <c r="E650" s="178" t="s">
        <v>665</v>
      </c>
      <c r="F650" s="179" t="s">
        <v>666</v>
      </c>
      <c r="G650" s="180" t="s">
        <v>189</v>
      </c>
      <c r="H650" s="181">
        <v>57.6</v>
      </c>
      <c r="I650" s="182"/>
      <c r="J650" s="183">
        <f>ROUND(I650*H650,2)</f>
        <v>0</v>
      </c>
      <c r="K650" s="179" t="s">
        <v>141</v>
      </c>
      <c r="L650" s="42"/>
      <c r="M650" s="184" t="s">
        <v>21</v>
      </c>
      <c r="N650" s="185" t="s">
        <v>45</v>
      </c>
      <c r="O650" s="67"/>
      <c r="P650" s="186">
        <f>O650*H650</f>
        <v>0</v>
      </c>
      <c r="Q650" s="186">
        <v>0</v>
      </c>
      <c r="R650" s="186">
        <f>Q650*H650</f>
        <v>0</v>
      </c>
      <c r="S650" s="186">
        <v>3.7999999999999999E-2</v>
      </c>
      <c r="T650" s="187">
        <f>S650*H650</f>
        <v>2.1888000000000001</v>
      </c>
      <c r="U650" s="37"/>
      <c r="V650" s="37"/>
      <c r="W650" s="37"/>
      <c r="X650" s="37"/>
      <c r="Y650" s="37"/>
      <c r="Z650" s="37"/>
      <c r="AA650" s="37"/>
      <c r="AB650" s="37"/>
      <c r="AC650" s="37"/>
      <c r="AD650" s="37"/>
      <c r="AE650" s="37"/>
      <c r="AR650" s="188" t="s">
        <v>128</v>
      </c>
      <c r="AT650" s="188" t="s">
        <v>124</v>
      </c>
      <c r="AU650" s="188" t="s">
        <v>84</v>
      </c>
      <c r="AY650" s="19" t="s">
        <v>121</v>
      </c>
      <c r="BE650" s="189">
        <f>IF(N650="základní",J650,0)</f>
        <v>0</v>
      </c>
      <c r="BF650" s="189">
        <f>IF(N650="snížená",J650,0)</f>
        <v>0</v>
      </c>
      <c r="BG650" s="189">
        <f>IF(N650="zákl. přenesená",J650,0)</f>
        <v>0</v>
      </c>
      <c r="BH650" s="189">
        <f>IF(N650="sníž. přenesená",J650,0)</f>
        <v>0</v>
      </c>
      <c r="BI650" s="189">
        <f>IF(N650="nulová",J650,0)</f>
        <v>0</v>
      </c>
      <c r="BJ650" s="19" t="s">
        <v>79</v>
      </c>
      <c r="BK650" s="189">
        <f>ROUND(I650*H650,2)</f>
        <v>0</v>
      </c>
      <c r="BL650" s="19" t="s">
        <v>128</v>
      </c>
      <c r="BM650" s="188" t="s">
        <v>667</v>
      </c>
    </row>
    <row r="651" spans="1:65" s="2" customFormat="1" ht="29.25">
      <c r="A651" s="37"/>
      <c r="B651" s="38"/>
      <c r="C651" s="39"/>
      <c r="D651" s="190" t="s">
        <v>130</v>
      </c>
      <c r="E651" s="39"/>
      <c r="F651" s="191" t="s">
        <v>668</v>
      </c>
      <c r="G651" s="39"/>
      <c r="H651" s="39"/>
      <c r="I651" s="192"/>
      <c r="J651" s="39"/>
      <c r="K651" s="39"/>
      <c r="L651" s="42"/>
      <c r="M651" s="193"/>
      <c r="N651" s="194"/>
      <c r="O651" s="67"/>
      <c r="P651" s="67"/>
      <c r="Q651" s="67"/>
      <c r="R651" s="67"/>
      <c r="S651" s="67"/>
      <c r="T651" s="68"/>
      <c r="U651" s="37"/>
      <c r="V651" s="37"/>
      <c r="W651" s="37"/>
      <c r="X651" s="37"/>
      <c r="Y651" s="37"/>
      <c r="Z651" s="37"/>
      <c r="AA651" s="37"/>
      <c r="AB651" s="37"/>
      <c r="AC651" s="37"/>
      <c r="AD651" s="37"/>
      <c r="AE651" s="37"/>
      <c r="AT651" s="19" t="s">
        <v>130</v>
      </c>
      <c r="AU651" s="19" t="s">
        <v>84</v>
      </c>
    </row>
    <row r="652" spans="1:65" s="2" customFormat="1" ht="11.25">
      <c r="A652" s="37"/>
      <c r="B652" s="38"/>
      <c r="C652" s="39"/>
      <c r="D652" s="217" t="s">
        <v>144</v>
      </c>
      <c r="E652" s="39"/>
      <c r="F652" s="218" t="s">
        <v>669</v>
      </c>
      <c r="G652" s="39"/>
      <c r="H652" s="39"/>
      <c r="I652" s="192"/>
      <c r="J652" s="39"/>
      <c r="K652" s="39"/>
      <c r="L652" s="42"/>
      <c r="M652" s="193"/>
      <c r="N652" s="194"/>
      <c r="O652" s="67"/>
      <c r="P652" s="67"/>
      <c r="Q652" s="67"/>
      <c r="R652" s="67"/>
      <c r="S652" s="67"/>
      <c r="T652" s="68"/>
      <c r="U652" s="37"/>
      <c r="V652" s="37"/>
      <c r="W652" s="37"/>
      <c r="X652" s="37"/>
      <c r="Y652" s="37"/>
      <c r="Z652" s="37"/>
      <c r="AA652" s="37"/>
      <c r="AB652" s="37"/>
      <c r="AC652" s="37"/>
      <c r="AD652" s="37"/>
      <c r="AE652" s="37"/>
      <c r="AT652" s="19" t="s">
        <v>144</v>
      </c>
      <c r="AU652" s="19" t="s">
        <v>84</v>
      </c>
    </row>
    <row r="653" spans="1:65" s="13" customFormat="1" ht="11.25">
      <c r="B653" s="195"/>
      <c r="C653" s="196"/>
      <c r="D653" s="190" t="s">
        <v>131</v>
      </c>
      <c r="E653" s="197" t="s">
        <v>21</v>
      </c>
      <c r="F653" s="198" t="s">
        <v>521</v>
      </c>
      <c r="G653" s="196"/>
      <c r="H653" s="199">
        <v>14.4</v>
      </c>
      <c r="I653" s="200"/>
      <c r="J653" s="196"/>
      <c r="K653" s="196"/>
      <c r="L653" s="201"/>
      <c r="M653" s="202"/>
      <c r="N653" s="203"/>
      <c r="O653" s="203"/>
      <c r="P653" s="203"/>
      <c r="Q653" s="203"/>
      <c r="R653" s="203"/>
      <c r="S653" s="203"/>
      <c r="T653" s="204"/>
      <c r="AT653" s="205" t="s">
        <v>131</v>
      </c>
      <c r="AU653" s="205" t="s">
        <v>84</v>
      </c>
      <c r="AV653" s="13" t="s">
        <v>84</v>
      </c>
      <c r="AW653" s="13" t="s">
        <v>36</v>
      </c>
      <c r="AX653" s="13" t="s">
        <v>74</v>
      </c>
      <c r="AY653" s="205" t="s">
        <v>121</v>
      </c>
    </row>
    <row r="654" spans="1:65" s="13" customFormat="1" ht="11.25">
      <c r="B654" s="195"/>
      <c r="C654" s="196"/>
      <c r="D654" s="190" t="s">
        <v>131</v>
      </c>
      <c r="E654" s="197" t="s">
        <v>21</v>
      </c>
      <c r="F654" s="198" t="s">
        <v>670</v>
      </c>
      <c r="G654" s="196"/>
      <c r="H654" s="199">
        <v>3.6</v>
      </c>
      <c r="I654" s="200"/>
      <c r="J654" s="196"/>
      <c r="K654" s="196"/>
      <c r="L654" s="201"/>
      <c r="M654" s="202"/>
      <c r="N654" s="203"/>
      <c r="O654" s="203"/>
      <c r="P654" s="203"/>
      <c r="Q654" s="203"/>
      <c r="R654" s="203"/>
      <c r="S654" s="203"/>
      <c r="T654" s="204"/>
      <c r="AT654" s="205" t="s">
        <v>131</v>
      </c>
      <c r="AU654" s="205" t="s">
        <v>84</v>
      </c>
      <c r="AV654" s="13" t="s">
        <v>84</v>
      </c>
      <c r="AW654" s="13" t="s">
        <v>36</v>
      </c>
      <c r="AX654" s="13" t="s">
        <v>74</v>
      </c>
      <c r="AY654" s="205" t="s">
        <v>121</v>
      </c>
    </row>
    <row r="655" spans="1:65" s="13" customFormat="1" ht="11.25">
      <c r="B655" s="195"/>
      <c r="C655" s="196"/>
      <c r="D655" s="190" t="s">
        <v>131</v>
      </c>
      <c r="E655" s="197" t="s">
        <v>21</v>
      </c>
      <c r="F655" s="198" t="s">
        <v>523</v>
      </c>
      <c r="G655" s="196"/>
      <c r="H655" s="199">
        <v>7.2</v>
      </c>
      <c r="I655" s="200"/>
      <c r="J655" s="196"/>
      <c r="K655" s="196"/>
      <c r="L655" s="201"/>
      <c r="M655" s="202"/>
      <c r="N655" s="203"/>
      <c r="O655" s="203"/>
      <c r="P655" s="203"/>
      <c r="Q655" s="203"/>
      <c r="R655" s="203"/>
      <c r="S655" s="203"/>
      <c r="T655" s="204"/>
      <c r="AT655" s="205" t="s">
        <v>131</v>
      </c>
      <c r="AU655" s="205" t="s">
        <v>84</v>
      </c>
      <c r="AV655" s="13" t="s">
        <v>84</v>
      </c>
      <c r="AW655" s="13" t="s">
        <v>36</v>
      </c>
      <c r="AX655" s="13" t="s">
        <v>74</v>
      </c>
      <c r="AY655" s="205" t="s">
        <v>121</v>
      </c>
    </row>
    <row r="656" spans="1:65" s="13" customFormat="1" ht="11.25">
      <c r="B656" s="195"/>
      <c r="C656" s="196"/>
      <c r="D656" s="190" t="s">
        <v>131</v>
      </c>
      <c r="E656" s="197" t="s">
        <v>21</v>
      </c>
      <c r="F656" s="198" t="s">
        <v>511</v>
      </c>
      <c r="G656" s="196"/>
      <c r="H656" s="199">
        <v>1.44</v>
      </c>
      <c r="I656" s="200"/>
      <c r="J656" s="196"/>
      <c r="K656" s="196"/>
      <c r="L656" s="201"/>
      <c r="M656" s="202"/>
      <c r="N656" s="203"/>
      <c r="O656" s="203"/>
      <c r="P656" s="203"/>
      <c r="Q656" s="203"/>
      <c r="R656" s="203"/>
      <c r="S656" s="203"/>
      <c r="T656" s="204"/>
      <c r="AT656" s="205" t="s">
        <v>131</v>
      </c>
      <c r="AU656" s="205" t="s">
        <v>84</v>
      </c>
      <c r="AV656" s="13" t="s">
        <v>84</v>
      </c>
      <c r="AW656" s="13" t="s">
        <v>36</v>
      </c>
      <c r="AX656" s="13" t="s">
        <v>74</v>
      </c>
      <c r="AY656" s="205" t="s">
        <v>121</v>
      </c>
    </row>
    <row r="657" spans="1:65" s="13" customFormat="1" ht="11.25">
      <c r="B657" s="195"/>
      <c r="C657" s="196"/>
      <c r="D657" s="190" t="s">
        <v>131</v>
      </c>
      <c r="E657" s="197" t="s">
        <v>21</v>
      </c>
      <c r="F657" s="198" t="s">
        <v>512</v>
      </c>
      <c r="G657" s="196"/>
      <c r="H657" s="199">
        <v>1.44</v>
      </c>
      <c r="I657" s="200"/>
      <c r="J657" s="196"/>
      <c r="K657" s="196"/>
      <c r="L657" s="201"/>
      <c r="M657" s="202"/>
      <c r="N657" s="203"/>
      <c r="O657" s="203"/>
      <c r="P657" s="203"/>
      <c r="Q657" s="203"/>
      <c r="R657" s="203"/>
      <c r="S657" s="203"/>
      <c r="T657" s="204"/>
      <c r="AT657" s="205" t="s">
        <v>131</v>
      </c>
      <c r="AU657" s="205" t="s">
        <v>84</v>
      </c>
      <c r="AV657" s="13" t="s">
        <v>84</v>
      </c>
      <c r="AW657" s="13" t="s">
        <v>36</v>
      </c>
      <c r="AX657" s="13" t="s">
        <v>74</v>
      </c>
      <c r="AY657" s="205" t="s">
        <v>121</v>
      </c>
    </row>
    <row r="658" spans="1:65" s="13" customFormat="1" ht="11.25">
      <c r="B658" s="195"/>
      <c r="C658" s="196"/>
      <c r="D658" s="190" t="s">
        <v>131</v>
      </c>
      <c r="E658" s="197" t="s">
        <v>21</v>
      </c>
      <c r="F658" s="198" t="s">
        <v>524</v>
      </c>
      <c r="G658" s="196"/>
      <c r="H658" s="199">
        <v>9</v>
      </c>
      <c r="I658" s="200"/>
      <c r="J658" s="196"/>
      <c r="K658" s="196"/>
      <c r="L658" s="201"/>
      <c r="M658" s="202"/>
      <c r="N658" s="203"/>
      <c r="O658" s="203"/>
      <c r="P658" s="203"/>
      <c r="Q658" s="203"/>
      <c r="R658" s="203"/>
      <c r="S658" s="203"/>
      <c r="T658" s="204"/>
      <c r="AT658" s="205" t="s">
        <v>131</v>
      </c>
      <c r="AU658" s="205" t="s">
        <v>84</v>
      </c>
      <c r="AV658" s="13" t="s">
        <v>84</v>
      </c>
      <c r="AW658" s="13" t="s">
        <v>36</v>
      </c>
      <c r="AX658" s="13" t="s">
        <v>74</v>
      </c>
      <c r="AY658" s="205" t="s">
        <v>121</v>
      </c>
    </row>
    <row r="659" spans="1:65" s="13" customFormat="1" ht="11.25">
      <c r="B659" s="195"/>
      <c r="C659" s="196"/>
      <c r="D659" s="190" t="s">
        <v>131</v>
      </c>
      <c r="E659" s="197" t="s">
        <v>21</v>
      </c>
      <c r="F659" s="198" t="s">
        <v>525</v>
      </c>
      <c r="G659" s="196"/>
      <c r="H659" s="199">
        <v>9</v>
      </c>
      <c r="I659" s="200"/>
      <c r="J659" s="196"/>
      <c r="K659" s="196"/>
      <c r="L659" s="201"/>
      <c r="M659" s="202"/>
      <c r="N659" s="203"/>
      <c r="O659" s="203"/>
      <c r="P659" s="203"/>
      <c r="Q659" s="203"/>
      <c r="R659" s="203"/>
      <c r="S659" s="203"/>
      <c r="T659" s="204"/>
      <c r="AT659" s="205" t="s">
        <v>131</v>
      </c>
      <c r="AU659" s="205" t="s">
        <v>84</v>
      </c>
      <c r="AV659" s="13" t="s">
        <v>84</v>
      </c>
      <c r="AW659" s="13" t="s">
        <v>36</v>
      </c>
      <c r="AX659" s="13" t="s">
        <v>74</v>
      </c>
      <c r="AY659" s="205" t="s">
        <v>121</v>
      </c>
    </row>
    <row r="660" spans="1:65" s="13" customFormat="1" ht="11.25">
      <c r="B660" s="195"/>
      <c r="C660" s="196"/>
      <c r="D660" s="190" t="s">
        <v>131</v>
      </c>
      <c r="E660" s="197" t="s">
        <v>21</v>
      </c>
      <c r="F660" s="198" t="s">
        <v>526</v>
      </c>
      <c r="G660" s="196"/>
      <c r="H660" s="199">
        <v>1.92</v>
      </c>
      <c r="I660" s="200"/>
      <c r="J660" s="196"/>
      <c r="K660" s="196"/>
      <c r="L660" s="201"/>
      <c r="M660" s="202"/>
      <c r="N660" s="203"/>
      <c r="O660" s="203"/>
      <c r="P660" s="203"/>
      <c r="Q660" s="203"/>
      <c r="R660" s="203"/>
      <c r="S660" s="203"/>
      <c r="T660" s="204"/>
      <c r="AT660" s="205" t="s">
        <v>131</v>
      </c>
      <c r="AU660" s="205" t="s">
        <v>84</v>
      </c>
      <c r="AV660" s="13" t="s">
        <v>84</v>
      </c>
      <c r="AW660" s="13" t="s">
        <v>36</v>
      </c>
      <c r="AX660" s="13" t="s">
        <v>74</v>
      </c>
      <c r="AY660" s="205" t="s">
        <v>121</v>
      </c>
    </row>
    <row r="661" spans="1:65" s="13" customFormat="1" ht="11.25">
      <c r="B661" s="195"/>
      <c r="C661" s="196"/>
      <c r="D661" s="190" t="s">
        <v>131</v>
      </c>
      <c r="E661" s="197" t="s">
        <v>21</v>
      </c>
      <c r="F661" s="198" t="s">
        <v>527</v>
      </c>
      <c r="G661" s="196"/>
      <c r="H661" s="199">
        <v>1.92</v>
      </c>
      <c r="I661" s="200"/>
      <c r="J661" s="196"/>
      <c r="K661" s="196"/>
      <c r="L661" s="201"/>
      <c r="M661" s="202"/>
      <c r="N661" s="203"/>
      <c r="O661" s="203"/>
      <c r="P661" s="203"/>
      <c r="Q661" s="203"/>
      <c r="R661" s="203"/>
      <c r="S661" s="203"/>
      <c r="T661" s="204"/>
      <c r="AT661" s="205" t="s">
        <v>131</v>
      </c>
      <c r="AU661" s="205" t="s">
        <v>84</v>
      </c>
      <c r="AV661" s="13" t="s">
        <v>84</v>
      </c>
      <c r="AW661" s="13" t="s">
        <v>36</v>
      </c>
      <c r="AX661" s="13" t="s">
        <v>74</v>
      </c>
      <c r="AY661" s="205" t="s">
        <v>121</v>
      </c>
    </row>
    <row r="662" spans="1:65" s="13" customFormat="1" ht="11.25">
      <c r="B662" s="195"/>
      <c r="C662" s="196"/>
      <c r="D662" s="190" t="s">
        <v>131</v>
      </c>
      <c r="E662" s="197" t="s">
        <v>21</v>
      </c>
      <c r="F662" s="198" t="s">
        <v>528</v>
      </c>
      <c r="G662" s="196"/>
      <c r="H662" s="199">
        <v>1.92</v>
      </c>
      <c r="I662" s="200"/>
      <c r="J662" s="196"/>
      <c r="K662" s="196"/>
      <c r="L662" s="201"/>
      <c r="M662" s="202"/>
      <c r="N662" s="203"/>
      <c r="O662" s="203"/>
      <c r="P662" s="203"/>
      <c r="Q662" s="203"/>
      <c r="R662" s="203"/>
      <c r="S662" s="203"/>
      <c r="T662" s="204"/>
      <c r="AT662" s="205" t="s">
        <v>131</v>
      </c>
      <c r="AU662" s="205" t="s">
        <v>84</v>
      </c>
      <c r="AV662" s="13" t="s">
        <v>84</v>
      </c>
      <c r="AW662" s="13" t="s">
        <v>36</v>
      </c>
      <c r="AX662" s="13" t="s">
        <v>74</v>
      </c>
      <c r="AY662" s="205" t="s">
        <v>121</v>
      </c>
    </row>
    <row r="663" spans="1:65" s="13" customFormat="1" ht="11.25">
      <c r="B663" s="195"/>
      <c r="C663" s="196"/>
      <c r="D663" s="190" t="s">
        <v>131</v>
      </c>
      <c r="E663" s="197" t="s">
        <v>21</v>
      </c>
      <c r="F663" s="198" t="s">
        <v>529</v>
      </c>
      <c r="G663" s="196"/>
      <c r="H663" s="199">
        <v>1.92</v>
      </c>
      <c r="I663" s="200"/>
      <c r="J663" s="196"/>
      <c r="K663" s="196"/>
      <c r="L663" s="201"/>
      <c r="M663" s="202"/>
      <c r="N663" s="203"/>
      <c r="O663" s="203"/>
      <c r="P663" s="203"/>
      <c r="Q663" s="203"/>
      <c r="R663" s="203"/>
      <c r="S663" s="203"/>
      <c r="T663" s="204"/>
      <c r="AT663" s="205" t="s">
        <v>131</v>
      </c>
      <c r="AU663" s="205" t="s">
        <v>84</v>
      </c>
      <c r="AV663" s="13" t="s">
        <v>84</v>
      </c>
      <c r="AW663" s="13" t="s">
        <v>36</v>
      </c>
      <c r="AX663" s="13" t="s">
        <v>74</v>
      </c>
      <c r="AY663" s="205" t="s">
        <v>121</v>
      </c>
    </row>
    <row r="664" spans="1:65" s="13" customFormat="1" ht="11.25">
      <c r="B664" s="195"/>
      <c r="C664" s="196"/>
      <c r="D664" s="190" t="s">
        <v>131</v>
      </c>
      <c r="E664" s="197" t="s">
        <v>21</v>
      </c>
      <c r="F664" s="198" t="s">
        <v>530</v>
      </c>
      <c r="G664" s="196"/>
      <c r="H664" s="199">
        <v>3.84</v>
      </c>
      <c r="I664" s="200"/>
      <c r="J664" s="196"/>
      <c r="K664" s="196"/>
      <c r="L664" s="201"/>
      <c r="M664" s="202"/>
      <c r="N664" s="203"/>
      <c r="O664" s="203"/>
      <c r="P664" s="203"/>
      <c r="Q664" s="203"/>
      <c r="R664" s="203"/>
      <c r="S664" s="203"/>
      <c r="T664" s="204"/>
      <c r="AT664" s="205" t="s">
        <v>131</v>
      </c>
      <c r="AU664" s="205" t="s">
        <v>84</v>
      </c>
      <c r="AV664" s="13" t="s">
        <v>84</v>
      </c>
      <c r="AW664" s="13" t="s">
        <v>36</v>
      </c>
      <c r="AX664" s="13" t="s">
        <v>74</v>
      </c>
      <c r="AY664" s="205" t="s">
        <v>121</v>
      </c>
    </row>
    <row r="665" spans="1:65" s="14" customFormat="1" ht="11.25">
      <c r="B665" s="206"/>
      <c r="C665" s="207"/>
      <c r="D665" s="190" t="s">
        <v>131</v>
      </c>
      <c r="E665" s="208" t="s">
        <v>21</v>
      </c>
      <c r="F665" s="209" t="s">
        <v>133</v>
      </c>
      <c r="G665" s="207"/>
      <c r="H665" s="210">
        <v>57.600000000000009</v>
      </c>
      <c r="I665" s="211"/>
      <c r="J665" s="207"/>
      <c r="K665" s="207"/>
      <c r="L665" s="212"/>
      <c r="M665" s="213"/>
      <c r="N665" s="214"/>
      <c r="O665" s="214"/>
      <c r="P665" s="214"/>
      <c r="Q665" s="214"/>
      <c r="R665" s="214"/>
      <c r="S665" s="214"/>
      <c r="T665" s="215"/>
      <c r="AT665" s="216" t="s">
        <v>131</v>
      </c>
      <c r="AU665" s="216" t="s">
        <v>84</v>
      </c>
      <c r="AV665" s="14" t="s">
        <v>128</v>
      </c>
      <c r="AW665" s="14" t="s">
        <v>36</v>
      </c>
      <c r="AX665" s="14" t="s">
        <v>79</v>
      </c>
      <c r="AY665" s="216" t="s">
        <v>121</v>
      </c>
    </row>
    <row r="666" spans="1:65" s="2" customFormat="1" ht="24.2" customHeight="1">
      <c r="A666" s="37"/>
      <c r="B666" s="38"/>
      <c r="C666" s="177" t="s">
        <v>671</v>
      </c>
      <c r="D666" s="177" t="s">
        <v>124</v>
      </c>
      <c r="E666" s="178" t="s">
        <v>672</v>
      </c>
      <c r="F666" s="179" t="s">
        <v>673</v>
      </c>
      <c r="G666" s="180" t="s">
        <v>189</v>
      </c>
      <c r="H666" s="181">
        <v>166.38800000000001</v>
      </c>
      <c r="I666" s="182"/>
      <c r="J666" s="183">
        <f>ROUND(I666*H666,2)</f>
        <v>0</v>
      </c>
      <c r="K666" s="179" t="s">
        <v>141</v>
      </c>
      <c r="L666" s="42"/>
      <c r="M666" s="184" t="s">
        <v>21</v>
      </c>
      <c r="N666" s="185" t="s">
        <v>45</v>
      </c>
      <c r="O666" s="67"/>
      <c r="P666" s="186">
        <f>O666*H666</f>
        <v>0</v>
      </c>
      <c r="Q666" s="186">
        <v>0</v>
      </c>
      <c r="R666" s="186">
        <f>Q666*H666</f>
        <v>0</v>
      </c>
      <c r="S666" s="186">
        <v>3.4000000000000002E-2</v>
      </c>
      <c r="T666" s="187">
        <f>S666*H666</f>
        <v>5.6571920000000002</v>
      </c>
      <c r="U666" s="37"/>
      <c r="V666" s="37"/>
      <c r="W666" s="37"/>
      <c r="X666" s="37"/>
      <c r="Y666" s="37"/>
      <c r="Z666" s="37"/>
      <c r="AA666" s="37"/>
      <c r="AB666" s="37"/>
      <c r="AC666" s="37"/>
      <c r="AD666" s="37"/>
      <c r="AE666" s="37"/>
      <c r="AR666" s="188" t="s">
        <v>128</v>
      </c>
      <c r="AT666" s="188" t="s">
        <v>124</v>
      </c>
      <c r="AU666" s="188" t="s">
        <v>84</v>
      </c>
      <c r="AY666" s="19" t="s">
        <v>121</v>
      </c>
      <c r="BE666" s="189">
        <f>IF(N666="základní",J666,0)</f>
        <v>0</v>
      </c>
      <c r="BF666" s="189">
        <f>IF(N666="snížená",J666,0)</f>
        <v>0</v>
      </c>
      <c r="BG666" s="189">
        <f>IF(N666="zákl. přenesená",J666,0)</f>
        <v>0</v>
      </c>
      <c r="BH666" s="189">
        <f>IF(N666="sníž. přenesená",J666,0)</f>
        <v>0</v>
      </c>
      <c r="BI666" s="189">
        <f>IF(N666="nulová",J666,0)</f>
        <v>0</v>
      </c>
      <c r="BJ666" s="19" t="s">
        <v>79</v>
      </c>
      <c r="BK666" s="189">
        <f>ROUND(I666*H666,2)</f>
        <v>0</v>
      </c>
      <c r="BL666" s="19" t="s">
        <v>128</v>
      </c>
      <c r="BM666" s="188" t="s">
        <v>674</v>
      </c>
    </row>
    <row r="667" spans="1:65" s="2" customFormat="1" ht="29.25">
      <c r="A667" s="37"/>
      <c r="B667" s="38"/>
      <c r="C667" s="39"/>
      <c r="D667" s="190" t="s">
        <v>130</v>
      </c>
      <c r="E667" s="39"/>
      <c r="F667" s="191" t="s">
        <v>675</v>
      </c>
      <c r="G667" s="39"/>
      <c r="H667" s="39"/>
      <c r="I667" s="192"/>
      <c r="J667" s="39"/>
      <c r="K667" s="39"/>
      <c r="L667" s="42"/>
      <c r="M667" s="193"/>
      <c r="N667" s="194"/>
      <c r="O667" s="67"/>
      <c r="P667" s="67"/>
      <c r="Q667" s="67"/>
      <c r="R667" s="67"/>
      <c r="S667" s="67"/>
      <c r="T667" s="68"/>
      <c r="U667" s="37"/>
      <c r="V667" s="37"/>
      <c r="W667" s="37"/>
      <c r="X667" s="37"/>
      <c r="Y667" s="37"/>
      <c r="Z667" s="37"/>
      <c r="AA667" s="37"/>
      <c r="AB667" s="37"/>
      <c r="AC667" s="37"/>
      <c r="AD667" s="37"/>
      <c r="AE667" s="37"/>
      <c r="AT667" s="19" t="s">
        <v>130</v>
      </c>
      <c r="AU667" s="19" t="s">
        <v>84</v>
      </c>
    </row>
    <row r="668" spans="1:65" s="2" customFormat="1" ht="11.25">
      <c r="A668" s="37"/>
      <c r="B668" s="38"/>
      <c r="C668" s="39"/>
      <c r="D668" s="217" t="s">
        <v>144</v>
      </c>
      <c r="E668" s="39"/>
      <c r="F668" s="218" t="s">
        <v>676</v>
      </c>
      <c r="G668" s="39"/>
      <c r="H668" s="39"/>
      <c r="I668" s="192"/>
      <c r="J668" s="39"/>
      <c r="K668" s="39"/>
      <c r="L668" s="42"/>
      <c r="M668" s="193"/>
      <c r="N668" s="194"/>
      <c r="O668" s="67"/>
      <c r="P668" s="67"/>
      <c r="Q668" s="67"/>
      <c r="R668" s="67"/>
      <c r="S668" s="67"/>
      <c r="T668" s="68"/>
      <c r="U668" s="37"/>
      <c r="V668" s="37"/>
      <c r="W668" s="37"/>
      <c r="X668" s="37"/>
      <c r="Y668" s="37"/>
      <c r="Z668" s="37"/>
      <c r="AA668" s="37"/>
      <c r="AB668" s="37"/>
      <c r="AC668" s="37"/>
      <c r="AD668" s="37"/>
      <c r="AE668" s="37"/>
      <c r="AT668" s="19" t="s">
        <v>144</v>
      </c>
      <c r="AU668" s="19" t="s">
        <v>84</v>
      </c>
    </row>
    <row r="669" spans="1:65" s="13" customFormat="1" ht="11.25">
      <c r="B669" s="195"/>
      <c r="C669" s="196"/>
      <c r="D669" s="190" t="s">
        <v>131</v>
      </c>
      <c r="E669" s="197" t="s">
        <v>21</v>
      </c>
      <c r="F669" s="198" t="s">
        <v>537</v>
      </c>
      <c r="G669" s="196"/>
      <c r="H669" s="199">
        <v>94.08</v>
      </c>
      <c r="I669" s="200"/>
      <c r="J669" s="196"/>
      <c r="K669" s="196"/>
      <c r="L669" s="201"/>
      <c r="M669" s="202"/>
      <c r="N669" s="203"/>
      <c r="O669" s="203"/>
      <c r="P669" s="203"/>
      <c r="Q669" s="203"/>
      <c r="R669" s="203"/>
      <c r="S669" s="203"/>
      <c r="T669" s="204"/>
      <c r="AT669" s="205" t="s">
        <v>131</v>
      </c>
      <c r="AU669" s="205" t="s">
        <v>84</v>
      </c>
      <c r="AV669" s="13" t="s">
        <v>84</v>
      </c>
      <c r="AW669" s="13" t="s">
        <v>36</v>
      </c>
      <c r="AX669" s="13" t="s">
        <v>74</v>
      </c>
      <c r="AY669" s="205" t="s">
        <v>121</v>
      </c>
    </row>
    <row r="670" spans="1:65" s="13" customFormat="1" ht="11.25">
      <c r="B670" s="195"/>
      <c r="C670" s="196"/>
      <c r="D670" s="190" t="s">
        <v>131</v>
      </c>
      <c r="E670" s="197" t="s">
        <v>21</v>
      </c>
      <c r="F670" s="198" t="s">
        <v>538</v>
      </c>
      <c r="G670" s="196"/>
      <c r="H670" s="199">
        <v>6.72</v>
      </c>
      <c r="I670" s="200"/>
      <c r="J670" s="196"/>
      <c r="K670" s="196"/>
      <c r="L670" s="201"/>
      <c r="M670" s="202"/>
      <c r="N670" s="203"/>
      <c r="O670" s="203"/>
      <c r="P670" s="203"/>
      <c r="Q670" s="203"/>
      <c r="R670" s="203"/>
      <c r="S670" s="203"/>
      <c r="T670" s="204"/>
      <c r="AT670" s="205" t="s">
        <v>131</v>
      </c>
      <c r="AU670" s="205" t="s">
        <v>84</v>
      </c>
      <c r="AV670" s="13" t="s">
        <v>84</v>
      </c>
      <c r="AW670" s="13" t="s">
        <v>36</v>
      </c>
      <c r="AX670" s="13" t="s">
        <v>74</v>
      </c>
      <c r="AY670" s="205" t="s">
        <v>121</v>
      </c>
    </row>
    <row r="671" spans="1:65" s="13" customFormat="1" ht="11.25">
      <c r="B671" s="195"/>
      <c r="C671" s="196"/>
      <c r="D671" s="190" t="s">
        <v>131</v>
      </c>
      <c r="E671" s="197" t="s">
        <v>21</v>
      </c>
      <c r="F671" s="198" t="s">
        <v>543</v>
      </c>
      <c r="G671" s="196"/>
      <c r="H671" s="199">
        <v>15.36</v>
      </c>
      <c r="I671" s="200"/>
      <c r="J671" s="196"/>
      <c r="K671" s="196"/>
      <c r="L671" s="201"/>
      <c r="M671" s="202"/>
      <c r="N671" s="203"/>
      <c r="O671" s="203"/>
      <c r="P671" s="203"/>
      <c r="Q671" s="203"/>
      <c r="R671" s="203"/>
      <c r="S671" s="203"/>
      <c r="T671" s="204"/>
      <c r="AT671" s="205" t="s">
        <v>131</v>
      </c>
      <c r="AU671" s="205" t="s">
        <v>84</v>
      </c>
      <c r="AV671" s="13" t="s">
        <v>84</v>
      </c>
      <c r="AW671" s="13" t="s">
        <v>36</v>
      </c>
      <c r="AX671" s="13" t="s">
        <v>74</v>
      </c>
      <c r="AY671" s="205" t="s">
        <v>121</v>
      </c>
    </row>
    <row r="672" spans="1:65" s="13" customFormat="1" ht="11.25">
      <c r="B672" s="195"/>
      <c r="C672" s="196"/>
      <c r="D672" s="190" t="s">
        <v>131</v>
      </c>
      <c r="E672" s="197" t="s">
        <v>21</v>
      </c>
      <c r="F672" s="198" t="s">
        <v>544</v>
      </c>
      <c r="G672" s="196"/>
      <c r="H672" s="199">
        <v>11.52</v>
      </c>
      <c r="I672" s="200"/>
      <c r="J672" s="196"/>
      <c r="K672" s="196"/>
      <c r="L672" s="201"/>
      <c r="M672" s="202"/>
      <c r="N672" s="203"/>
      <c r="O672" s="203"/>
      <c r="P672" s="203"/>
      <c r="Q672" s="203"/>
      <c r="R672" s="203"/>
      <c r="S672" s="203"/>
      <c r="T672" s="204"/>
      <c r="AT672" s="205" t="s">
        <v>131</v>
      </c>
      <c r="AU672" s="205" t="s">
        <v>84</v>
      </c>
      <c r="AV672" s="13" t="s">
        <v>84</v>
      </c>
      <c r="AW672" s="13" t="s">
        <v>36</v>
      </c>
      <c r="AX672" s="13" t="s">
        <v>74</v>
      </c>
      <c r="AY672" s="205" t="s">
        <v>121</v>
      </c>
    </row>
    <row r="673" spans="1:65" s="13" customFormat="1" ht="11.25">
      <c r="B673" s="195"/>
      <c r="C673" s="196"/>
      <c r="D673" s="190" t="s">
        <v>131</v>
      </c>
      <c r="E673" s="197" t="s">
        <v>21</v>
      </c>
      <c r="F673" s="198" t="s">
        <v>545</v>
      </c>
      <c r="G673" s="196"/>
      <c r="H673" s="199">
        <v>13.44</v>
      </c>
      <c r="I673" s="200"/>
      <c r="J673" s="196"/>
      <c r="K673" s="196"/>
      <c r="L673" s="201"/>
      <c r="M673" s="202"/>
      <c r="N673" s="203"/>
      <c r="O673" s="203"/>
      <c r="P673" s="203"/>
      <c r="Q673" s="203"/>
      <c r="R673" s="203"/>
      <c r="S673" s="203"/>
      <c r="T673" s="204"/>
      <c r="AT673" s="205" t="s">
        <v>131</v>
      </c>
      <c r="AU673" s="205" t="s">
        <v>84</v>
      </c>
      <c r="AV673" s="13" t="s">
        <v>84</v>
      </c>
      <c r="AW673" s="13" t="s">
        <v>36</v>
      </c>
      <c r="AX673" s="13" t="s">
        <v>74</v>
      </c>
      <c r="AY673" s="205" t="s">
        <v>121</v>
      </c>
    </row>
    <row r="674" spans="1:65" s="13" customFormat="1" ht="11.25">
      <c r="B674" s="195"/>
      <c r="C674" s="196"/>
      <c r="D674" s="190" t="s">
        <v>131</v>
      </c>
      <c r="E674" s="197" t="s">
        <v>21</v>
      </c>
      <c r="F674" s="198" t="s">
        <v>548</v>
      </c>
      <c r="G674" s="196"/>
      <c r="H674" s="199">
        <v>2.88</v>
      </c>
      <c r="I674" s="200"/>
      <c r="J674" s="196"/>
      <c r="K674" s="196"/>
      <c r="L674" s="201"/>
      <c r="M674" s="202"/>
      <c r="N674" s="203"/>
      <c r="O674" s="203"/>
      <c r="P674" s="203"/>
      <c r="Q674" s="203"/>
      <c r="R674" s="203"/>
      <c r="S674" s="203"/>
      <c r="T674" s="204"/>
      <c r="AT674" s="205" t="s">
        <v>131</v>
      </c>
      <c r="AU674" s="205" t="s">
        <v>84</v>
      </c>
      <c r="AV674" s="13" t="s">
        <v>84</v>
      </c>
      <c r="AW674" s="13" t="s">
        <v>36</v>
      </c>
      <c r="AX674" s="13" t="s">
        <v>74</v>
      </c>
      <c r="AY674" s="205" t="s">
        <v>121</v>
      </c>
    </row>
    <row r="675" spans="1:65" s="13" customFormat="1" ht="11.25">
      <c r="B675" s="195"/>
      <c r="C675" s="196"/>
      <c r="D675" s="190" t="s">
        <v>131</v>
      </c>
      <c r="E675" s="197" t="s">
        <v>21</v>
      </c>
      <c r="F675" s="198" t="s">
        <v>549</v>
      </c>
      <c r="G675" s="196"/>
      <c r="H675" s="199">
        <v>3.84</v>
      </c>
      <c r="I675" s="200"/>
      <c r="J675" s="196"/>
      <c r="K675" s="196"/>
      <c r="L675" s="201"/>
      <c r="M675" s="202"/>
      <c r="N675" s="203"/>
      <c r="O675" s="203"/>
      <c r="P675" s="203"/>
      <c r="Q675" s="203"/>
      <c r="R675" s="203"/>
      <c r="S675" s="203"/>
      <c r="T675" s="204"/>
      <c r="AT675" s="205" t="s">
        <v>131</v>
      </c>
      <c r="AU675" s="205" t="s">
        <v>84</v>
      </c>
      <c r="AV675" s="13" t="s">
        <v>84</v>
      </c>
      <c r="AW675" s="13" t="s">
        <v>36</v>
      </c>
      <c r="AX675" s="13" t="s">
        <v>74</v>
      </c>
      <c r="AY675" s="205" t="s">
        <v>121</v>
      </c>
    </row>
    <row r="676" spans="1:65" s="13" customFormat="1" ht="11.25">
      <c r="B676" s="195"/>
      <c r="C676" s="196"/>
      <c r="D676" s="190" t="s">
        <v>131</v>
      </c>
      <c r="E676" s="197" t="s">
        <v>21</v>
      </c>
      <c r="F676" s="198" t="s">
        <v>550</v>
      </c>
      <c r="G676" s="196"/>
      <c r="H676" s="199">
        <v>3.36</v>
      </c>
      <c r="I676" s="200"/>
      <c r="J676" s="196"/>
      <c r="K676" s="196"/>
      <c r="L676" s="201"/>
      <c r="M676" s="202"/>
      <c r="N676" s="203"/>
      <c r="O676" s="203"/>
      <c r="P676" s="203"/>
      <c r="Q676" s="203"/>
      <c r="R676" s="203"/>
      <c r="S676" s="203"/>
      <c r="T676" s="204"/>
      <c r="AT676" s="205" t="s">
        <v>131</v>
      </c>
      <c r="AU676" s="205" t="s">
        <v>84</v>
      </c>
      <c r="AV676" s="13" t="s">
        <v>84</v>
      </c>
      <c r="AW676" s="13" t="s">
        <v>36</v>
      </c>
      <c r="AX676" s="13" t="s">
        <v>74</v>
      </c>
      <c r="AY676" s="205" t="s">
        <v>121</v>
      </c>
    </row>
    <row r="677" spans="1:65" s="13" customFormat="1" ht="11.25">
      <c r="B677" s="195"/>
      <c r="C677" s="196"/>
      <c r="D677" s="190" t="s">
        <v>131</v>
      </c>
      <c r="E677" s="197" t="s">
        <v>21</v>
      </c>
      <c r="F677" s="198" t="s">
        <v>677</v>
      </c>
      <c r="G677" s="196"/>
      <c r="H677" s="199">
        <v>3.508</v>
      </c>
      <c r="I677" s="200"/>
      <c r="J677" s="196"/>
      <c r="K677" s="196"/>
      <c r="L677" s="201"/>
      <c r="M677" s="202"/>
      <c r="N677" s="203"/>
      <c r="O677" s="203"/>
      <c r="P677" s="203"/>
      <c r="Q677" s="203"/>
      <c r="R677" s="203"/>
      <c r="S677" s="203"/>
      <c r="T677" s="204"/>
      <c r="AT677" s="205" t="s">
        <v>131</v>
      </c>
      <c r="AU677" s="205" t="s">
        <v>84</v>
      </c>
      <c r="AV677" s="13" t="s">
        <v>84</v>
      </c>
      <c r="AW677" s="13" t="s">
        <v>36</v>
      </c>
      <c r="AX677" s="13" t="s">
        <v>74</v>
      </c>
      <c r="AY677" s="205" t="s">
        <v>121</v>
      </c>
    </row>
    <row r="678" spans="1:65" s="13" customFormat="1" ht="11.25">
      <c r="B678" s="195"/>
      <c r="C678" s="196"/>
      <c r="D678" s="190" t="s">
        <v>131</v>
      </c>
      <c r="E678" s="197" t="s">
        <v>21</v>
      </c>
      <c r="F678" s="198" t="s">
        <v>552</v>
      </c>
      <c r="G678" s="196"/>
      <c r="H678" s="199">
        <v>7.68</v>
      </c>
      <c r="I678" s="200"/>
      <c r="J678" s="196"/>
      <c r="K678" s="196"/>
      <c r="L678" s="201"/>
      <c r="M678" s="202"/>
      <c r="N678" s="203"/>
      <c r="O678" s="203"/>
      <c r="P678" s="203"/>
      <c r="Q678" s="203"/>
      <c r="R678" s="203"/>
      <c r="S678" s="203"/>
      <c r="T678" s="204"/>
      <c r="AT678" s="205" t="s">
        <v>131</v>
      </c>
      <c r="AU678" s="205" t="s">
        <v>84</v>
      </c>
      <c r="AV678" s="13" t="s">
        <v>84</v>
      </c>
      <c r="AW678" s="13" t="s">
        <v>36</v>
      </c>
      <c r="AX678" s="13" t="s">
        <v>74</v>
      </c>
      <c r="AY678" s="205" t="s">
        <v>121</v>
      </c>
    </row>
    <row r="679" spans="1:65" s="13" customFormat="1" ht="11.25">
      <c r="B679" s="195"/>
      <c r="C679" s="196"/>
      <c r="D679" s="190" t="s">
        <v>131</v>
      </c>
      <c r="E679" s="197" t="s">
        <v>21</v>
      </c>
      <c r="F679" s="198" t="s">
        <v>678</v>
      </c>
      <c r="G679" s="196"/>
      <c r="H679" s="199">
        <v>4</v>
      </c>
      <c r="I679" s="200"/>
      <c r="J679" s="196"/>
      <c r="K679" s="196"/>
      <c r="L679" s="201"/>
      <c r="M679" s="202"/>
      <c r="N679" s="203"/>
      <c r="O679" s="203"/>
      <c r="P679" s="203"/>
      <c r="Q679" s="203"/>
      <c r="R679" s="203"/>
      <c r="S679" s="203"/>
      <c r="T679" s="204"/>
      <c r="AT679" s="205" t="s">
        <v>131</v>
      </c>
      <c r="AU679" s="205" t="s">
        <v>84</v>
      </c>
      <c r="AV679" s="13" t="s">
        <v>84</v>
      </c>
      <c r="AW679" s="13" t="s">
        <v>36</v>
      </c>
      <c r="AX679" s="13" t="s">
        <v>74</v>
      </c>
      <c r="AY679" s="205" t="s">
        <v>121</v>
      </c>
    </row>
    <row r="680" spans="1:65" s="14" customFormat="1" ht="11.25">
      <c r="B680" s="206"/>
      <c r="C680" s="207"/>
      <c r="D680" s="190" t="s">
        <v>131</v>
      </c>
      <c r="E680" s="208" t="s">
        <v>21</v>
      </c>
      <c r="F680" s="209" t="s">
        <v>133</v>
      </c>
      <c r="G680" s="207"/>
      <c r="H680" s="210">
        <v>166.38800000000003</v>
      </c>
      <c r="I680" s="211"/>
      <c r="J680" s="207"/>
      <c r="K680" s="207"/>
      <c r="L680" s="212"/>
      <c r="M680" s="213"/>
      <c r="N680" s="214"/>
      <c r="O680" s="214"/>
      <c r="P680" s="214"/>
      <c r="Q680" s="214"/>
      <c r="R680" s="214"/>
      <c r="S680" s="214"/>
      <c r="T680" s="215"/>
      <c r="AT680" s="216" t="s">
        <v>131</v>
      </c>
      <c r="AU680" s="216" t="s">
        <v>84</v>
      </c>
      <c r="AV680" s="14" t="s">
        <v>128</v>
      </c>
      <c r="AW680" s="14" t="s">
        <v>36</v>
      </c>
      <c r="AX680" s="14" t="s">
        <v>79</v>
      </c>
      <c r="AY680" s="216" t="s">
        <v>121</v>
      </c>
    </row>
    <row r="681" spans="1:65" s="2" customFormat="1" ht="24.2" customHeight="1">
      <c r="A681" s="37"/>
      <c r="B681" s="38"/>
      <c r="C681" s="177" t="s">
        <v>679</v>
      </c>
      <c r="D681" s="177" t="s">
        <v>124</v>
      </c>
      <c r="E681" s="178" t="s">
        <v>680</v>
      </c>
      <c r="F681" s="179" t="s">
        <v>681</v>
      </c>
      <c r="G681" s="180" t="s">
        <v>189</v>
      </c>
      <c r="H681" s="181">
        <v>43.32</v>
      </c>
      <c r="I681" s="182"/>
      <c r="J681" s="183">
        <f>ROUND(I681*H681,2)</f>
        <v>0</v>
      </c>
      <c r="K681" s="179" t="s">
        <v>141</v>
      </c>
      <c r="L681" s="42"/>
      <c r="M681" s="184" t="s">
        <v>21</v>
      </c>
      <c r="N681" s="185" t="s">
        <v>45</v>
      </c>
      <c r="O681" s="67"/>
      <c r="P681" s="186">
        <f>O681*H681</f>
        <v>0</v>
      </c>
      <c r="Q681" s="186">
        <v>0</v>
      </c>
      <c r="R681" s="186">
        <f>Q681*H681</f>
        <v>0</v>
      </c>
      <c r="S681" s="186">
        <v>3.2000000000000001E-2</v>
      </c>
      <c r="T681" s="187">
        <f>S681*H681</f>
        <v>1.3862400000000001</v>
      </c>
      <c r="U681" s="37"/>
      <c r="V681" s="37"/>
      <c r="W681" s="37"/>
      <c r="X681" s="37"/>
      <c r="Y681" s="37"/>
      <c r="Z681" s="37"/>
      <c r="AA681" s="37"/>
      <c r="AB681" s="37"/>
      <c r="AC681" s="37"/>
      <c r="AD681" s="37"/>
      <c r="AE681" s="37"/>
      <c r="AR681" s="188" t="s">
        <v>128</v>
      </c>
      <c r="AT681" s="188" t="s">
        <v>124</v>
      </c>
      <c r="AU681" s="188" t="s">
        <v>84</v>
      </c>
      <c r="AY681" s="19" t="s">
        <v>121</v>
      </c>
      <c r="BE681" s="189">
        <f>IF(N681="základní",J681,0)</f>
        <v>0</v>
      </c>
      <c r="BF681" s="189">
        <f>IF(N681="snížená",J681,0)</f>
        <v>0</v>
      </c>
      <c r="BG681" s="189">
        <f>IF(N681="zákl. přenesená",J681,0)</f>
        <v>0</v>
      </c>
      <c r="BH681" s="189">
        <f>IF(N681="sníž. přenesená",J681,0)</f>
        <v>0</v>
      </c>
      <c r="BI681" s="189">
        <f>IF(N681="nulová",J681,0)</f>
        <v>0</v>
      </c>
      <c r="BJ681" s="19" t="s">
        <v>79</v>
      </c>
      <c r="BK681" s="189">
        <f>ROUND(I681*H681,2)</f>
        <v>0</v>
      </c>
      <c r="BL681" s="19" t="s">
        <v>128</v>
      </c>
      <c r="BM681" s="188" t="s">
        <v>682</v>
      </c>
    </row>
    <row r="682" spans="1:65" s="2" customFormat="1" ht="29.25">
      <c r="A682" s="37"/>
      <c r="B682" s="38"/>
      <c r="C682" s="39"/>
      <c r="D682" s="190" t="s">
        <v>130</v>
      </c>
      <c r="E682" s="39"/>
      <c r="F682" s="191" t="s">
        <v>683</v>
      </c>
      <c r="G682" s="39"/>
      <c r="H682" s="39"/>
      <c r="I682" s="192"/>
      <c r="J682" s="39"/>
      <c r="K682" s="39"/>
      <c r="L682" s="42"/>
      <c r="M682" s="193"/>
      <c r="N682" s="194"/>
      <c r="O682" s="67"/>
      <c r="P682" s="67"/>
      <c r="Q682" s="67"/>
      <c r="R682" s="67"/>
      <c r="S682" s="67"/>
      <c r="T682" s="68"/>
      <c r="U682" s="37"/>
      <c r="V682" s="37"/>
      <c r="W682" s="37"/>
      <c r="X682" s="37"/>
      <c r="Y682" s="37"/>
      <c r="Z682" s="37"/>
      <c r="AA682" s="37"/>
      <c r="AB682" s="37"/>
      <c r="AC682" s="37"/>
      <c r="AD682" s="37"/>
      <c r="AE682" s="37"/>
      <c r="AT682" s="19" t="s">
        <v>130</v>
      </c>
      <c r="AU682" s="19" t="s">
        <v>84</v>
      </c>
    </row>
    <row r="683" spans="1:65" s="2" customFormat="1" ht="11.25">
      <c r="A683" s="37"/>
      <c r="B683" s="38"/>
      <c r="C683" s="39"/>
      <c r="D683" s="217" t="s">
        <v>144</v>
      </c>
      <c r="E683" s="39"/>
      <c r="F683" s="218" t="s">
        <v>684</v>
      </c>
      <c r="G683" s="39"/>
      <c r="H683" s="39"/>
      <c r="I683" s="192"/>
      <c r="J683" s="39"/>
      <c r="K683" s="39"/>
      <c r="L683" s="42"/>
      <c r="M683" s="193"/>
      <c r="N683" s="194"/>
      <c r="O683" s="67"/>
      <c r="P683" s="67"/>
      <c r="Q683" s="67"/>
      <c r="R683" s="67"/>
      <c r="S683" s="67"/>
      <c r="T683" s="68"/>
      <c r="U683" s="37"/>
      <c r="V683" s="37"/>
      <c r="W683" s="37"/>
      <c r="X683" s="37"/>
      <c r="Y683" s="37"/>
      <c r="Z683" s="37"/>
      <c r="AA683" s="37"/>
      <c r="AB683" s="37"/>
      <c r="AC683" s="37"/>
      <c r="AD683" s="37"/>
      <c r="AE683" s="37"/>
      <c r="AT683" s="19" t="s">
        <v>144</v>
      </c>
      <c r="AU683" s="19" t="s">
        <v>84</v>
      </c>
    </row>
    <row r="684" spans="1:65" s="13" customFormat="1" ht="11.25">
      <c r="B684" s="195"/>
      <c r="C684" s="196"/>
      <c r="D684" s="190" t="s">
        <v>131</v>
      </c>
      <c r="E684" s="197" t="s">
        <v>21</v>
      </c>
      <c r="F684" s="198" t="s">
        <v>685</v>
      </c>
      <c r="G684" s="196"/>
      <c r="H684" s="199">
        <v>8.6999999999999993</v>
      </c>
      <c r="I684" s="200"/>
      <c r="J684" s="196"/>
      <c r="K684" s="196"/>
      <c r="L684" s="201"/>
      <c r="M684" s="202"/>
      <c r="N684" s="203"/>
      <c r="O684" s="203"/>
      <c r="P684" s="203"/>
      <c r="Q684" s="203"/>
      <c r="R684" s="203"/>
      <c r="S684" s="203"/>
      <c r="T684" s="204"/>
      <c r="AT684" s="205" t="s">
        <v>131</v>
      </c>
      <c r="AU684" s="205" t="s">
        <v>84</v>
      </c>
      <c r="AV684" s="13" t="s">
        <v>84</v>
      </c>
      <c r="AW684" s="13" t="s">
        <v>36</v>
      </c>
      <c r="AX684" s="13" t="s">
        <v>74</v>
      </c>
      <c r="AY684" s="205" t="s">
        <v>121</v>
      </c>
    </row>
    <row r="685" spans="1:65" s="13" customFormat="1" ht="11.25">
      <c r="B685" s="195"/>
      <c r="C685" s="196"/>
      <c r="D685" s="190" t="s">
        <v>131</v>
      </c>
      <c r="E685" s="197" t="s">
        <v>21</v>
      </c>
      <c r="F685" s="198" t="s">
        <v>686</v>
      </c>
      <c r="G685" s="196"/>
      <c r="H685" s="199">
        <v>8.8800000000000008</v>
      </c>
      <c r="I685" s="200"/>
      <c r="J685" s="196"/>
      <c r="K685" s="196"/>
      <c r="L685" s="201"/>
      <c r="M685" s="202"/>
      <c r="N685" s="203"/>
      <c r="O685" s="203"/>
      <c r="P685" s="203"/>
      <c r="Q685" s="203"/>
      <c r="R685" s="203"/>
      <c r="S685" s="203"/>
      <c r="T685" s="204"/>
      <c r="AT685" s="205" t="s">
        <v>131</v>
      </c>
      <c r="AU685" s="205" t="s">
        <v>84</v>
      </c>
      <c r="AV685" s="13" t="s">
        <v>84</v>
      </c>
      <c r="AW685" s="13" t="s">
        <v>36</v>
      </c>
      <c r="AX685" s="13" t="s">
        <v>74</v>
      </c>
      <c r="AY685" s="205" t="s">
        <v>121</v>
      </c>
    </row>
    <row r="686" spans="1:65" s="13" customFormat="1" ht="11.25">
      <c r="B686" s="195"/>
      <c r="C686" s="196"/>
      <c r="D686" s="190" t="s">
        <v>131</v>
      </c>
      <c r="E686" s="197" t="s">
        <v>21</v>
      </c>
      <c r="F686" s="198" t="s">
        <v>541</v>
      </c>
      <c r="G686" s="196"/>
      <c r="H686" s="199">
        <v>8.6999999999999993</v>
      </c>
      <c r="I686" s="200"/>
      <c r="J686" s="196"/>
      <c r="K686" s="196"/>
      <c r="L686" s="201"/>
      <c r="M686" s="202"/>
      <c r="N686" s="203"/>
      <c r="O686" s="203"/>
      <c r="P686" s="203"/>
      <c r="Q686" s="203"/>
      <c r="R686" s="203"/>
      <c r="S686" s="203"/>
      <c r="T686" s="204"/>
      <c r="AT686" s="205" t="s">
        <v>131</v>
      </c>
      <c r="AU686" s="205" t="s">
        <v>84</v>
      </c>
      <c r="AV686" s="13" t="s">
        <v>84</v>
      </c>
      <c r="AW686" s="13" t="s">
        <v>36</v>
      </c>
      <c r="AX686" s="13" t="s">
        <v>74</v>
      </c>
      <c r="AY686" s="205" t="s">
        <v>121</v>
      </c>
    </row>
    <row r="687" spans="1:65" s="13" customFormat="1" ht="11.25">
      <c r="B687" s="195"/>
      <c r="C687" s="196"/>
      <c r="D687" s="190" t="s">
        <v>131</v>
      </c>
      <c r="E687" s="197" t="s">
        <v>21</v>
      </c>
      <c r="F687" s="198" t="s">
        <v>542</v>
      </c>
      <c r="G687" s="196"/>
      <c r="H687" s="199">
        <v>8.8800000000000008</v>
      </c>
      <c r="I687" s="200"/>
      <c r="J687" s="196"/>
      <c r="K687" s="196"/>
      <c r="L687" s="201"/>
      <c r="M687" s="202"/>
      <c r="N687" s="203"/>
      <c r="O687" s="203"/>
      <c r="P687" s="203"/>
      <c r="Q687" s="203"/>
      <c r="R687" s="203"/>
      <c r="S687" s="203"/>
      <c r="T687" s="204"/>
      <c r="AT687" s="205" t="s">
        <v>131</v>
      </c>
      <c r="AU687" s="205" t="s">
        <v>84</v>
      </c>
      <c r="AV687" s="13" t="s">
        <v>84</v>
      </c>
      <c r="AW687" s="13" t="s">
        <v>36</v>
      </c>
      <c r="AX687" s="13" t="s">
        <v>74</v>
      </c>
      <c r="AY687" s="205" t="s">
        <v>121</v>
      </c>
    </row>
    <row r="688" spans="1:65" s="13" customFormat="1" ht="11.25">
      <c r="B688" s="195"/>
      <c r="C688" s="196"/>
      <c r="D688" s="190" t="s">
        <v>131</v>
      </c>
      <c r="E688" s="197" t="s">
        <v>21</v>
      </c>
      <c r="F688" s="198" t="s">
        <v>687</v>
      </c>
      <c r="G688" s="196"/>
      <c r="H688" s="199">
        <v>4.08</v>
      </c>
      <c r="I688" s="200"/>
      <c r="J688" s="196"/>
      <c r="K688" s="196"/>
      <c r="L688" s="201"/>
      <c r="M688" s="202"/>
      <c r="N688" s="203"/>
      <c r="O688" s="203"/>
      <c r="P688" s="203"/>
      <c r="Q688" s="203"/>
      <c r="R688" s="203"/>
      <c r="S688" s="203"/>
      <c r="T688" s="204"/>
      <c r="AT688" s="205" t="s">
        <v>131</v>
      </c>
      <c r="AU688" s="205" t="s">
        <v>84</v>
      </c>
      <c r="AV688" s="13" t="s">
        <v>84</v>
      </c>
      <c r="AW688" s="13" t="s">
        <v>36</v>
      </c>
      <c r="AX688" s="13" t="s">
        <v>74</v>
      </c>
      <c r="AY688" s="205" t="s">
        <v>121</v>
      </c>
    </row>
    <row r="689" spans="1:65" s="13" customFormat="1" ht="11.25">
      <c r="B689" s="195"/>
      <c r="C689" s="196"/>
      <c r="D689" s="190" t="s">
        <v>131</v>
      </c>
      <c r="E689" s="197" t="s">
        <v>21</v>
      </c>
      <c r="F689" s="198" t="s">
        <v>688</v>
      </c>
      <c r="G689" s="196"/>
      <c r="H689" s="199">
        <v>4.08</v>
      </c>
      <c r="I689" s="200"/>
      <c r="J689" s="196"/>
      <c r="K689" s="196"/>
      <c r="L689" s="201"/>
      <c r="M689" s="202"/>
      <c r="N689" s="203"/>
      <c r="O689" s="203"/>
      <c r="P689" s="203"/>
      <c r="Q689" s="203"/>
      <c r="R689" s="203"/>
      <c r="S689" s="203"/>
      <c r="T689" s="204"/>
      <c r="AT689" s="205" t="s">
        <v>131</v>
      </c>
      <c r="AU689" s="205" t="s">
        <v>84</v>
      </c>
      <c r="AV689" s="13" t="s">
        <v>84</v>
      </c>
      <c r="AW689" s="13" t="s">
        <v>36</v>
      </c>
      <c r="AX689" s="13" t="s">
        <v>74</v>
      </c>
      <c r="AY689" s="205" t="s">
        <v>121</v>
      </c>
    </row>
    <row r="690" spans="1:65" s="14" customFormat="1" ht="11.25">
      <c r="B690" s="206"/>
      <c r="C690" s="207"/>
      <c r="D690" s="190" t="s">
        <v>131</v>
      </c>
      <c r="E690" s="208" t="s">
        <v>21</v>
      </c>
      <c r="F690" s="209" t="s">
        <v>133</v>
      </c>
      <c r="G690" s="207"/>
      <c r="H690" s="210">
        <v>43.319999999999993</v>
      </c>
      <c r="I690" s="211"/>
      <c r="J690" s="207"/>
      <c r="K690" s="207"/>
      <c r="L690" s="212"/>
      <c r="M690" s="213"/>
      <c r="N690" s="214"/>
      <c r="O690" s="214"/>
      <c r="P690" s="214"/>
      <c r="Q690" s="214"/>
      <c r="R690" s="214"/>
      <c r="S690" s="214"/>
      <c r="T690" s="215"/>
      <c r="AT690" s="216" t="s">
        <v>131</v>
      </c>
      <c r="AU690" s="216" t="s">
        <v>84</v>
      </c>
      <c r="AV690" s="14" t="s">
        <v>128</v>
      </c>
      <c r="AW690" s="14" t="s">
        <v>36</v>
      </c>
      <c r="AX690" s="14" t="s">
        <v>79</v>
      </c>
      <c r="AY690" s="216" t="s">
        <v>121</v>
      </c>
    </row>
    <row r="691" spans="1:65" s="2" customFormat="1" ht="21.75" customHeight="1">
      <c r="A691" s="37"/>
      <c r="B691" s="38"/>
      <c r="C691" s="177" t="s">
        <v>689</v>
      </c>
      <c r="D691" s="177" t="s">
        <v>124</v>
      </c>
      <c r="E691" s="178" t="s">
        <v>690</v>
      </c>
      <c r="F691" s="179" t="s">
        <v>691</v>
      </c>
      <c r="G691" s="180" t="s">
        <v>189</v>
      </c>
      <c r="H691" s="181">
        <v>7.2</v>
      </c>
      <c r="I691" s="182"/>
      <c r="J691" s="183">
        <f>ROUND(I691*H691,2)</f>
        <v>0</v>
      </c>
      <c r="K691" s="179" t="s">
        <v>141</v>
      </c>
      <c r="L691" s="42"/>
      <c r="M691" s="184" t="s">
        <v>21</v>
      </c>
      <c r="N691" s="185" t="s">
        <v>45</v>
      </c>
      <c r="O691" s="67"/>
      <c r="P691" s="186">
        <f>O691*H691</f>
        <v>0</v>
      </c>
      <c r="Q691" s="186">
        <v>0</v>
      </c>
      <c r="R691" s="186">
        <f>Q691*H691</f>
        <v>0</v>
      </c>
      <c r="S691" s="186">
        <v>8.7999999999999995E-2</v>
      </c>
      <c r="T691" s="187">
        <f>S691*H691</f>
        <v>0.63359999999999994</v>
      </c>
      <c r="U691" s="37"/>
      <c r="V691" s="37"/>
      <c r="W691" s="37"/>
      <c r="X691" s="37"/>
      <c r="Y691" s="37"/>
      <c r="Z691" s="37"/>
      <c r="AA691" s="37"/>
      <c r="AB691" s="37"/>
      <c r="AC691" s="37"/>
      <c r="AD691" s="37"/>
      <c r="AE691" s="37"/>
      <c r="AR691" s="188" t="s">
        <v>128</v>
      </c>
      <c r="AT691" s="188" t="s">
        <v>124</v>
      </c>
      <c r="AU691" s="188" t="s">
        <v>84</v>
      </c>
      <c r="AY691" s="19" t="s">
        <v>121</v>
      </c>
      <c r="BE691" s="189">
        <f>IF(N691="základní",J691,0)</f>
        <v>0</v>
      </c>
      <c r="BF691" s="189">
        <f>IF(N691="snížená",J691,0)</f>
        <v>0</v>
      </c>
      <c r="BG691" s="189">
        <f>IF(N691="zákl. přenesená",J691,0)</f>
        <v>0</v>
      </c>
      <c r="BH691" s="189">
        <f>IF(N691="sníž. přenesená",J691,0)</f>
        <v>0</v>
      </c>
      <c r="BI691" s="189">
        <f>IF(N691="nulová",J691,0)</f>
        <v>0</v>
      </c>
      <c r="BJ691" s="19" t="s">
        <v>79</v>
      </c>
      <c r="BK691" s="189">
        <f>ROUND(I691*H691,2)</f>
        <v>0</v>
      </c>
      <c r="BL691" s="19" t="s">
        <v>128</v>
      </c>
      <c r="BM691" s="188" t="s">
        <v>692</v>
      </c>
    </row>
    <row r="692" spans="1:65" s="2" customFormat="1" ht="19.5">
      <c r="A692" s="37"/>
      <c r="B692" s="38"/>
      <c r="C692" s="39"/>
      <c r="D692" s="190" t="s">
        <v>130</v>
      </c>
      <c r="E692" s="39"/>
      <c r="F692" s="191" t="s">
        <v>693</v>
      </c>
      <c r="G692" s="39"/>
      <c r="H692" s="39"/>
      <c r="I692" s="192"/>
      <c r="J692" s="39"/>
      <c r="K692" s="39"/>
      <c r="L692" s="42"/>
      <c r="M692" s="193"/>
      <c r="N692" s="194"/>
      <c r="O692" s="67"/>
      <c r="P692" s="67"/>
      <c r="Q692" s="67"/>
      <c r="R692" s="67"/>
      <c r="S692" s="67"/>
      <c r="T692" s="68"/>
      <c r="U692" s="37"/>
      <c r="V692" s="37"/>
      <c r="W692" s="37"/>
      <c r="X692" s="37"/>
      <c r="Y692" s="37"/>
      <c r="Z692" s="37"/>
      <c r="AA692" s="37"/>
      <c r="AB692" s="37"/>
      <c r="AC692" s="37"/>
      <c r="AD692" s="37"/>
      <c r="AE692" s="37"/>
      <c r="AT692" s="19" t="s">
        <v>130</v>
      </c>
      <c r="AU692" s="19" t="s">
        <v>84</v>
      </c>
    </row>
    <row r="693" spans="1:65" s="2" customFormat="1" ht="11.25">
      <c r="A693" s="37"/>
      <c r="B693" s="38"/>
      <c r="C693" s="39"/>
      <c r="D693" s="217" t="s">
        <v>144</v>
      </c>
      <c r="E693" s="39"/>
      <c r="F693" s="218" t="s">
        <v>694</v>
      </c>
      <c r="G693" s="39"/>
      <c r="H693" s="39"/>
      <c r="I693" s="192"/>
      <c r="J693" s="39"/>
      <c r="K693" s="39"/>
      <c r="L693" s="42"/>
      <c r="M693" s="193"/>
      <c r="N693" s="194"/>
      <c r="O693" s="67"/>
      <c r="P693" s="67"/>
      <c r="Q693" s="67"/>
      <c r="R693" s="67"/>
      <c r="S693" s="67"/>
      <c r="T693" s="68"/>
      <c r="U693" s="37"/>
      <c r="V693" s="37"/>
      <c r="W693" s="37"/>
      <c r="X693" s="37"/>
      <c r="Y693" s="37"/>
      <c r="Z693" s="37"/>
      <c r="AA693" s="37"/>
      <c r="AB693" s="37"/>
      <c r="AC693" s="37"/>
      <c r="AD693" s="37"/>
      <c r="AE693" s="37"/>
      <c r="AT693" s="19" t="s">
        <v>144</v>
      </c>
      <c r="AU693" s="19" t="s">
        <v>84</v>
      </c>
    </row>
    <row r="694" spans="1:65" s="13" customFormat="1" ht="11.25">
      <c r="B694" s="195"/>
      <c r="C694" s="196"/>
      <c r="D694" s="190" t="s">
        <v>131</v>
      </c>
      <c r="E694" s="197" t="s">
        <v>21</v>
      </c>
      <c r="F694" s="198" t="s">
        <v>562</v>
      </c>
      <c r="G694" s="196"/>
      <c r="H694" s="199">
        <v>3.6</v>
      </c>
      <c r="I694" s="200"/>
      <c r="J694" s="196"/>
      <c r="K694" s="196"/>
      <c r="L694" s="201"/>
      <c r="M694" s="202"/>
      <c r="N694" s="203"/>
      <c r="O694" s="203"/>
      <c r="P694" s="203"/>
      <c r="Q694" s="203"/>
      <c r="R694" s="203"/>
      <c r="S694" s="203"/>
      <c r="T694" s="204"/>
      <c r="AT694" s="205" t="s">
        <v>131</v>
      </c>
      <c r="AU694" s="205" t="s">
        <v>84</v>
      </c>
      <c r="AV694" s="13" t="s">
        <v>84</v>
      </c>
      <c r="AW694" s="13" t="s">
        <v>36</v>
      </c>
      <c r="AX694" s="13" t="s">
        <v>74</v>
      </c>
      <c r="AY694" s="205" t="s">
        <v>121</v>
      </c>
    </row>
    <row r="695" spans="1:65" s="13" customFormat="1" ht="11.25">
      <c r="B695" s="195"/>
      <c r="C695" s="196"/>
      <c r="D695" s="190" t="s">
        <v>131</v>
      </c>
      <c r="E695" s="197" t="s">
        <v>21</v>
      </c>
      <c r="F695" s="198" t="s">
        <v>563</v>
      </c>
      <c r="G695" s="196"/>
      <c r="H695" s="199">
        <v>3.6</v>
      </c>
      <c r="I695" s="200"/>
      <c r="J695" s="196"/>
      <c r="K695" s="196"/>
      <c r="L695" s="201"/>
      <c r="M695" s="202"/>
      <c r="N695" s="203"/>
      <c r="O695" s="203"/>
      <c r="P695" s="203"/>
      <c r="Q695" s="203"/>
      <c r="R695" s="203"/>
      <c r="S695" s="203"/>
      <c r="T695" s="204"/>
      <c r="AT695" s="205" t="s">
        <v>131</v>
      </c>
      <c r="AU695" s="205" t="s">
        <v>84</v>
      </c>
      <c r="AV695" s="13" t="s">
        <v>84</v>
      </c>
      <c r="AW695" s="13" t="s">
        <v>36</v>
      </c>
      <c r="AX695" s="13" t="s">
        <v>74</v>
      </c>
      <c r="AY695" s="205" t="s">
        <v>121</v>
      </c>
    </row>
    <row r="696" spans="1:65" s="14" customFormat="1" ht="11.25">
      <c r="B696" s="206"/>
      <c r="C696" s="207"/>
      <c r="D696" s="190" t="s">
        <v>131</v>
      </c>
      <c r="E696" s="208" t="s">
        <v>21</v>
      </c>
      <c r="F696" s="209" t="s">
        <v>133</v>
      </c>
      <c r="G696" s="207"/>
      <c r="H696" s="210">
        <v>7.2</v>
      </c>
      <c r="I696" s="211"/>
      <c r="J696" s="207"/>
      <c r="K696" s="207"/>
      <c r="L696" s="212"/>
      <c r="M696" s="213"/>
      <c r="N696" s="214"/>
      <c r="O696" s="214"/>
      <c r="P696" s="214"/>
      <c r="Q696" s="214"/>
      <c r="R696" s="214"/>
      <c r="S696" s="214"/>
      <c r="T696" s="215"/>
      <c r="AT696" s="216" t="s">
        <v>131</v>
      </c>
      <c r="AU696" s="216" t="s">
        <v>84</v>
      </c>
      <c r="AV696" s="14" t="s">
        <v>128</v>
      </c>
      <c r="AW696" s="14" t="s">
        <v>36</v>
      </c>
      <c r="AX696" s="14" t="s">
        <v>79</v>
      </c>
      <c r="AY696" s="216" t="s">
        <v>121</v>
      </c>
    </row>
    <row r="697" spans="1:65" s="2" customFormat="1" ht="21.75" customHeight="1">
      <c r="A697" s="37"/>
      <c r="B697" s="38"/>
      <c r="C697" s="177" t="s">
        <v>695</v>
      </c>
      <c r="D697" s="177" t="s">
        <v>124</v>
      </c>
      <c r="E697" s="178" t="s">
        <v>696</v>
      </c>
      <c r="F697" s="179" t="s">
        <v>697</v>
      </c>
      <c r="G697" s="180" t="s">
        <v>189</v>
      </c>
      <c r="H697" s="181">
        <v>8.1050000000000004</v>
      </c>
      <c r="I697" s="182"/>
      <c r="J697" s="183">
        <f>ROUND(I697*H697,2)</f>
        <v>0</v>
      </c>
      <c r="K697" s="179" t="s">
        <v>141</v>
      </c>
      <c r="L697" s="42"/>
      <c r="M697" s="184" t="s">
        <v>21</v>
      </c>
      <c r="N697" s="185" t="s">
        <v>45</v>
      </c>
      <c r="O697" s="67"/>
      <c r="P697" s="186">
        <f>O697*H697</f>
        <v>0</v>
      </c>
      <c r="Q697" s="186">
        <v>0</v>
      </c>
      <c r="R697" s="186">
        <f>Q697*H697</f>
        <v>0</v>
      </c>
      <c r="S697" s="186">
        <v>6.7000000000000004E-2</v>
      </c>
      <c r="T697" s="187">
        <f>S697*H697</f>
        <v>0.54303500000000005</v>
      </c>
      <c r="U697" s="37"/>
      <c r="V697" s="37"/>
      <c r="W697" s="37"/>
      <c r="X697" s="37"/>
      <c r="Y697" s="37"/>
      <c r="Z697" s="37"/>
      <c r="AA697" s="37"/>
      <c r="AB697" s="37"/>
      <c r="AC697" s="37"/>
      <c r="AD697" s="37"/>
      <c r="AE697" s="37"/>
      <c r="AR697" s="188" t="s">
        <v>128</v>
      </c>
      <c r="AT697" s="188" t="s">
        <v>124</v>
      </c>
      <c r="AU697" s="188" t="s">
        <v>84</v>
      </c>
      <c r="AY697" s="19" t="s">
        <v>121</v>
      </c>
      <c r="BE697" s="189">
        <f>IF(N697="základní",J697,0)</f>
        <v>0</v>
      </c>
      <c r="BF697" s="189">
        <f>IF(N697="snížená",J697,0)</f>
        <v>0</v>
      </c>
      <c r="BG697" s="189">
        <f>IF(N697="zákl. přenesená",J697,0)</f>
        <v>0</v>
      </c>
      <c r="BH697" s="189">
        <f>IF(N697="sníž. přenesená",J697,0)</f>
        <v>0</v>
      </c>
      <c r="BI697" s="189">
        <f>IF(N697="nulová",J697,0)</f>
        <v>0</v>
      </c>
      <c r="BJ697" s="19" t="s">
        <v>79</v>
      </c>
      <c r="BK697" s="189">
        <f>ROUND(I697*H697,2)</f>
        <v>0</v>
      </c>
      <c r="BL697" s="19" t="s">
        <v>128</v>
      </c>
      <c r="BM697" s="188" t="s">
        <v>698</v>
      </c>
    </row>
    <row r="698" spans="1:65" s="2" customFormat="1" ht="19.5">
      <c r="A698" s="37"/>
      <c r="B698" s="38"/>
      <c r="C698" s="39"/>
      <c r="D698" s="190" t="s">
        <v>130</v>
      </c>
      <c r="E698" s="39"/>
      <c r="F698" s="191" t="s">
        <v>699</v>
      </c>
      <c r="G698" s="39"/>
      <c r="H698" s="39"/>
      <c r="I698" s="192"/>
      <c r="J698" s="39"/>
      <c r="K698" s="39"/>
      <c r="L698" s="42"/>
      <c r="M698" s="193"/>
      <c r="N698" s="194"/>
      <c r="O698" s="67"/>
      <c r="P698" s="67"/>
      <c r="Q698" s="67"/>
      <c r="R698" s="67"/>
      <c r="S698" s="67"/>
      <c r="T698" s="68"/>
      <c r="U698" s="37"/>
      <c r="V698" s="37"/>
      <c r="W698" s="37"/>
      <c r="X698" s="37"/>
      <c r="Y698" s="37"/>
      <c r="Z698" s="37"/>
      <c r="AA698" s="37"/>
      <c r="AB698" s="37"/>
      <c r="AC698" s="37"/>
      <c r="AD698" s="37"/>
      <c r="AE698" s="37"/>
      <c r="AT698" s="19" t="s">
        <v>130</v>
      </c>
      <c r="AU698" s="19" t="s">
        <v>84</v>
      </c>
    </row>
    <row r="699" spans="1:65" s="2" customFormat="1" ht="11.25">
      <c r="A699" s="37"/>
      <c r="B699" s="38"/>
      <c r="C699" s="39"/>
      <c r="D699" s="217" t="s">
        <v>144</v>
      </c>
      <c r="E699" s="39"/>
      <c r="F699" s="218" t="s">
        <v>700</v>
      </c>
      <c r="G699" s="39"/>
      <c r="H699" s="39"/>
      <c r="I699" s="192"/>
      <c r="J699" s="39"/>
      <c r="K699" s="39"/>
      <c r="L699" s="42"/>
      <c r="M699" s="193"/>
      <c r="N699" s="194"/>
      <c r="O699" s="67"/>
      <c r="P699" s="67"/>
      <c r="Q699" s="67"/>
      <c r="R699" s="67"/>
      <c r="S699" s="67"/>
      <c r="T699" s="68"/>
      <c r="U699" s="37"/>
      <c r="V699" s="37"/>
      <c r="W699" s="37"/>
      <c r="X699" s="37"/>
      <c r="Y699" s="37"/>
      <c r="Z699" s="37"/>
      <c r="AA699" s="37"/>
      <c r="AB699" s="37"/>
      <c r="AC699" s="37"/>
      <c r="AD699" s="37"/>
      <c r="AE699" s="37"/>
      <c r="AT699" s="19" t="s">
        <v>144</v>
      </c>
      <c r="AU699" s="19" t="s">
        <v>84</v>
      </c>
    </row>
    <row r="700" spans="1:65" s="13" customFormat="1" ht="11.25">
      <c r="B700" s="195"/>
      <c r="C700" s="196"/>
      <c r="D700" s="190" t="s">
        <v>131</v>
      </c>
      <c r="E700" s="197" t="s">
        <v>21</v>
      </c>
      <c r="F700" s="198" t="s">
        <v>564</v>
      </c>
      <c r="G700" s="196"/>
      <c r="H700" s="199">
        <v>2.976</v>
      </c>
      <c r="I700" s="200"/>
      <c r="J700" s="196"/>
      <c r="K700" s="196"/>
      <c r="L700" s="201"/>
      <c r="M700" s="202"/>
      <c r="N700" s="203"/>
      <c r="O700" s="203"/>
      <c r="P700" s="203"/>
      <c r="Q700" s="203"/>
      <c r="R700" s="203"/>
      <c r="S700" s="203"/>
      <c r="T700" s="204"/>
      <c r="AT700" s="205" t="s">
        <v>131</v>
      </c>
      <c r="AU700" s="205" t="s">
        <v>84</v>
      </c>
      <c r="AV700" s="13" t="s">
        <v>84</v>
      </c>
      <c r="AW700" s="13" t="s">
        <v>36</v>
      </c>
      <c r="AX700" s="13" t="s">
        <v>74</v>
      </c>
      <c r="AY700" s="205" t="s">
        <v>121</v>
      </c>
    </row>
    <row r="701" spans="1:65" s="13" customFormat="1" ht="11.25">
      <c r="B701" s="195"/>
      <c r="C701" s="196"/>
      <c r="D701" s="190" t="s">
        <v>131</v>
      </c>
      <c r="E701" s="197" t="s">
        <v>21</v>
      </c>
      <c r="F701" s="198" t="s">
        <v>565</v>
      </c>
      <c r="G701" s="196"/>
      <c r="H701" s="199">
        <v>2.976</v>
      </c>
      <c r="I701" s="200"/>
      <c r="J701" s="196"/>
      <c r="K701" s="196"/>
      <c r="L701" s="201"/>
      <c r="M701" s="202"/>
      <c r="N701" s="203"/>
      <c r="O701" s="203"/>
      <c r="P701" s="203"/>
      <c r="Q701" s="203"/>
      <c r="R701" s="203"/>
      <c r="S701" s="203"/>
      <c r="T701" s="204"/>
      <c r="AT701" s="205" t="s">
        <v>131</v>
      </c>
      <c r="AU701" s="205" t="s">
        <v>84</v>
      </c>
      <c r="AV701" s="13" t="s">
        <v>84</v>
      </c>
      <c r="AW701" s="13" t="s">
        <v>36</v>
      </c>
      <c r="AX701" s="13" t="s">
        <v>74</v>
      </c>
      <c r="AY701" s="205" t="s">
        <v>121</v>
      </c>
    </row>
    <row r="702" spans="1:65" s="13" customFormat="1" ht="11.25">
      <c r="B702" s="195"/>
      <c r="C702" s="196"/>
      <c r="D702" s="190" t="s">
        <v>131</v>
      </c>
      <c r="E702" s="197" t="s">
        <v>21</v>
      </c>
      <c r="F702" s="198" t="s">
        <v>566</v>
      </c>
      <c r="G702" s="196"/>
      <c r="H702" s="199">
        <v>2.153</v>
      </c>
      <c r="I702" s="200"/>
      <c r="J702" s="196"/>
      <c r="K702" s="196"/>
      <c r="L702" s="201"/>
      <c r="M702" s="202"/>
      <c r="N702" s="203"/>
      <c r="O702" s="203"/>
      <c r="P702" s="203"/>
      <c r="Q702" s="203"/>
      <c r="R702" s="203"/>
      <c r="S702" s="203"/>
      <c r="T702" s="204"/>
      <c r="AT702" s="205" t="s">
        <v>131</v>
      </c>
      <c r="AU702" s="205" t="s">
        <v>84</v>
      </c>
      <c r="AV702" s="13" t="s">
        <v>84</v>
      </c>
      <c r="AW702" s="13" t="s">
        <v>36</v>
      </c>
      <c r="AX702" s="13" t="s">
        <v>74</v>
      </c>
      <c r="AY702" s="205" t="s">
        <v>121</v>
      </c>
    </row>
    <row r="703" spans="1:65" s="14" customFormat="1" ht="11.25">
      <c r="B703" s="206"/>
      <c r="C703" s="207"/>
      <c r="D703" s="190" t="s">
        <v>131</v>
      </c>
      <c r="E703" s="208" t="s">
        <v>21</v>
      </c>
      <c r="F703" s="209" t="s">
        <v>133</v>
      </c>
      <c r="G703" s="207"/>
      <c r="H703" s="210">
        <v>8.1050000000000004</v>
      </c>
      <c r="I703" s="211"/>
      <c r="J703" s="207"/>
      <c r="K703" s="207"/>
      <c r="L703" s="212"/>
      <c r="M703" s="213"/>
      <c r="N703" s="214"/>
      <c r="O703" s="214"/>
      <c r="P703" s="214"/>
      <c r="Q703" s="214"/>
      <c r="R703" s="214"/>
      <c r="S703" s="214"/>
      <c r="T703" s="215"/>
      <c r="AT703" s="216" t="s">
        <v>131</v>
      </c>
      <c r="AU703" s="216" t="s">
        <v>84</v>
      </c>
      <c r="AV703" s="14" t="s">
        <v>128</v>
      </c>
      <c r="AW703" s="14" t="s">
        <v>36</v>
      </c>
      <c r="AX703" s="14" t="s">
        <v>79</v>
      </c>
      <c r="AY703" s="216" t="s">
        <v>121</v>
      </c>
    </row>
    <row r="704" spans="1:65" s="2" customFormat="1" ht="24.2" customHeight="1">
      <c r="A704" s="37"/>
      <c r="B704" s="38"/>
      <c r="C704" s="177" t="s">
        <v>701</v>
      </c>
      <c r="D704" s="177" t="s">
        <v>124</v>
      </c>
      <c r="E704" s="178" t="s">
        <v>702</v>
      </c>
      <c r="F704" s="179" t="s">
        <v>703</v>
      </c>
      <c r="G704" s="180" t="s">
        <v>189</v>
      </c>
      <c r="H704" s="181">
        <v>12.682</v>
      </c>
      <c r="I704" s="182"/>
      <c r="J704" s="183">
        <f>ROUND(I704*H704,2)</f>
        <v>0</v>
      </c>
      <c r="K704" s="179" t="s">
        <v>141</v>
      </c>
      <c r="L704" s="42"/>
      <c r="M704" s="184" t="s">
        <v>21</v>
      </c>
      <c r="N704" s="185" t="s">
        <v>45</v>
      </c>
      <c r="O704" s="67"/>
      <c r="P704" s="186">
        <f>O704*H704</f>
        <v>0</v>
      </c>
      <c r="Q704" s="186">
        <v>0</v>
      </c>
      <c r="R704" s="186">
        <f>Q704*H704</f>
        <v>0</v>
      </c>
      <c r="S704" s="186">
        <v>1.4999999999999999E-2</v>
      </c>
      <c r="T704" s="187">
        <f>S704*H704</f>
        <v>0.19023000000000001</v>
      </c>
      <c r="U704" s="37"/>
      <c r="V704" s="37"/>
      <c r="W704" s="37"/>
      <c r="X704" s="37"/>
      <c r="Y704" s="37"/>
      <c r="Z704" s="37"/>
      <c r="AA704" s="37"/>
      <c r="AB704" s="37"/>
      <c r="AC704" s="37"/>
      <c r="AD704" s="37"/>
      <c r="AE704" s="37"/>
      <c r="AR704" s="188" t="s">
        <v>128</v>
      </c>
      <c r="AT704" s="188" t="s">
        <v>124</v>
      </c>
      <c r="AU704" s="188" t="s">
        <v>84</v>
      </c>
      <c r="AY704" s="19" t="s">
        <v>121</v>
      </c>
      <c r="BE704" s="189">
        <f>IF(N704="základní",J704,0)</f>
        <v>0</v>
      </c>
      <c r="BF704" s="189">
        <f>IF(N704="snížená",J704,0)</f>
        <v>0</v>
      </c>
      <c r="BG704" s="189">
        <f>IF(N704="zákl. přenesená",J704,0)</f>
        <v>0</v>
      </c>
      <c r="BH704" s="189">
        <f>IF(N704="sníž. přenesená",J704,0)</f>
        <v>0</v>
      </c>
      <c r="BI704" s="189">
        <f>IF(N704="nulová",J704,0)</f>
        <v>0</v>
      </c>
      <c r="BJ704" s="19" t="s">
        <v>79</v>
      </c>
      <c r="BK704" s="189">
        <f>ROUND(I704*H704,2)</f>
        <v>0</v>
      </c>
      <c r="BL704" s="19" t="s">
        <v>128</v>
      </c>
      <c r="BM704" s="188" t="s">
        <v>704</v>
      </c>
    </row>
    <row r="705" spans="1:65" s="2" customFormat="1" ht="29.25">
      <c r="A705" s="37"/>
      <c r="B705" s="38"/>
      <c r="C705" s="39"/>
      <c r="D705" s="190" t="s">
        <v>130</v>
      </c>
      <c r="E705" s="39"/>
      <c r="F705" s="191" t="s">
        <v>705</v>
      </c>
      <c r="G705" s="39"/>
      <c r="H705" s="39"/>
      <c r="I705" s="192"/>
      <c r="J705" s="39"/>
      <c r="K705" s="39"/>
      <c r="L705" s="42"/>
      <c r="M705" s="193"/>
      <c r="N705" s="194"/>
      <c r="O705" s="67"/>
      <c r="P705" s="67"/>
      <c r="Q705" s="67"/>
      <c r="R705" s="67"/>
      <c r="S705" s="67"/>
      <c r="T705" s="68"/>
      <c r="U705" s="37"/>
      <c r="V705" s="37"/>
      <c r="W705" s="37"/>
      <c r="X705" s="37"/>
      <c r="Y705" s="37"/>
      <c r="Z705" s="37"/>
      <c r="AA705" s="37"/>
      <c r="AB705" s="37"/>
      <c r="AC705" s="37"/>
      <c r="AD705" s="37"/>
      <c r="AE705" s="37"/>
      <c r="AT705" s="19" t="s">
        <v>130</v>
      </c>
      <c r="AU705" s="19" t="s">
        <v>84</v>
      </c>
    </row>
    <row r="706" spans="1:65" s="2" customFormat="1" ht="11.25">
      <c r="A706" s="37"/>
      <c r="B706" s="38"/>
      <c r="C706" s="39"/>
      <c r="D706" s="217" t="s">
        <v>144</v>
      </c>
      <c r="E706" s="39"/>
      <c r="F706" s="218" t="s">
        <v>706</v>
      </c>
      <c r="G706" s="39"/>
      <c r="H706" s="39"/>
      <c r="I706" s="192"/>
      <c r="J706" s="39"/>
      <c r="K706" s="39"/>
      <c r="L706" s="42"/>
      <c r="M706" s="193"/>
      <c r="N706" s="194"/>
      <c r="O706" s="67"/>
      <c r="P706" s="67"/>
      <c r="Q706" s="67"/>
      <c r="R706" s="67"/>
      <c r="S706" s="67"/>
      <c r="T706" s="68"/>
      <c r="U706" s="37"/>
      <c r="V706" s="37"/>
      <c r="W706" s="37"/>
      <c r="X706" s="37"/>
      <c r="Y706" s="37"/>
      <c r="Z706" s="37"/>
      <c r="AA706" s="37"/>
      <c r="AB706" s="37"/>
      <c r="AC706" s="37"/>
      <c r="AD706" s="37"/>
      <c r="AE706" s="37"/>
      <c r="AT706" s="19" t="s">
        <v>144</v>
      </c>
      <c r="AU706" s="19" t="s">
        <v>84</v>
      </c>
    </row>
    <row r="707" spans="1:65" s="13" customFormat="1" ht="11.25">
      <c r="B707" s="195"/>
      <c r="C707" s="196"/>
      <c r="D707" s="190" t="s">
        <v>131</v>
      </c>
      <c r="E707" s="197" t="s">
        <v>21</v>
      </c>
      <c r="F707" s="198" t="s">
        <v>707</v>
      </c>
      <c r="G707" s="196"/>
      <c r="H707" s="199">
        <v>6.3410000000000002</v>
      </c>
      <c r="I707" s="200"/>
      <c r="J707" s="196"/>
      <c r="K707" s="196"/>
      <c r="L707" s="201"/>
      <c r="M707" s="202"/>
      <c r="N707" s="203"/>
      <c r="O707" s="203"/>
      <c r="P707" s="203"/>
      <c r="Q707" s="203"/>
      <c r="R707" s="203"/>
      <c r="S707" s="203"/>
      <c r="T707" s="204"/>
      <c r="AT707" s="205" t="s">
        <v>131</v>
      </c>
      <c r="AU707" s="205" t="s">
        <v>84</v>
      </c>
      <c r="AV707" s="13" t="s">
        <v>84</v>
      </c>
      <c r="AW707" s="13" t="s">
        <v>36</v>
      </c>
      <c r="AX707" s="13" t="s">
        <v>74</v>
      </c>
      <c r="AY707" s="205" t="s">
        <v>121</v>
      </c>
    </row>
    <row r="708" spans="1:65" s="13" customFormat="1" ht="11.25">
      <c r="B708" s="195"/>
      <c r="C708" s="196"/>
      <c r="D708" s="190" t="s">
        <v>131</v>
      </c>
      <c r="E708" s="197" t="s">
        <v>21</v>
      </c>
      <c r="F708" s="198" t="s">
        <v>708</v>
      </c>
      <c r="G708" s="196"/>
      <c r="H708" s="199">
        <v>6.3410000000000002</v>
      </c>
      <c r="I708" s="200"/>
      <c r="J708" s="196"/>
      <c r="K708" s="196"/>
      <c r="L708" s="201"/>
      <c r="M708" s="202"/>
      <c r="N708" s="203"/>
      <c r="O708" s="203"/>
      <c r="P708" s="203"/>
      <c r="Q708" s="203"/>
      <c r="R708" s="203"/>
      <c r="S708" s="203"/>
      <c r="T708" s="204"/>
      <c r="AT708" s="205" t="s">
        <v>131</v>
      </c>
      <c r="AU708" s="205" t="s">
        <v>84</v>
      </c>
      <c r="AV708" s="13" t="s">
        <v>84</v>
      </c>
      <c r="AW708" s="13" t="s">
        <v>36</v>
      </c>
      <c r="AX708" s="13" t="s">
        <v>74</v>
      </c>
      <c r="AY708" s="205" t="s">
        <v>121</v>
      </c>
    </row>
    <row r="709" spans="1:65" s="14" customFormat="1" ht="11.25">
      <c r="B709" s="206"/>
      <c r="C709" s="207"/>
      <c r="D709" s="190" t="s">
        <v>131</v>
      </c>
      <c r="E709" s="208" t="s">
        <v>21</v>
      </c>
      <c r="F709" s="209" t="s">
        <v>133</v>
      </c>
      <c r="G709" s="207"/>
      <c r="H709" s="210">
        <v>12.682</v>
      </c>
      <c r="I709" s="211"/>
      <c r="J709" s="207"/>
      <c r="K709" s="207"/>
      <c r="L709" s="212"/>
      <c r="M709" s="213"/>
      <c r="N709" s="214"/>
      <c r="O709" s="214"/>
      <c r="P709" s="214"/>
      <c r="Q709" s="214"/>
      <c r="R709" s="214"/>
      <c r="S709" s="214"/>
      <c r="T709" s="215"/>
      <c r="AT709" s="216" t="s">
        <v>131</v>
      </c>
      <c r="AU709" s="216" t="s">
        <v>84</v>
      </c>
      <c r="AV709" s="14" t="s">
        <v>128</v>
      </c>
      <c r="AW709" s="14" t="s">
        <v>36</v>
      </c>
      <c r="AX709" s="14" t="s">
        <v>79</v>
      </c>
      <c r="AY709" s="216" t="s">
        <v>121</v>
      </c>
    </row>
    <row r="710" spans="1:65" s="12" customFormat="1" ht="22.9" customHeight="1">
      <c r="B710" s="161"/>
      <c r="C710" s="162"/>
      <c r="D710" s="163" t="s">
        <v>73</v>
      </c>
      <c r="E710" s="175" t="s">
        <v>709</v>
      </c>
      <c r="F710" s="175" t="s">
        <v>710</v>
      </c>
      <c r="G710" s="162"/>
      <c r="H710" s="162"/>
      <c r="I710" s="165"/>
      <c r="J710" s="176">
        <f>BK710</f>
        <v>0</v>
      </c>
      <c r="K710" s="162"/>
      <c r="L710" s="167"/>
      <c r="M710" s="168"/>
      <c r="N710" s="169"/>
      <c r="O710" s="169"/>
      <c r="P710" s="170">
        <f>SUM(P711:P734)</f>
        <v>0</v>
      </c>
      <c r="Q710" s="169"/>
      <c r="R710" s="170">
        <f>SUM(R711:R734)</f>
        <v>0</v>
      </c>
      <c r="S710" s="169"/>
      <c r="T710" s="171">
        <f>SUM(T711:T734)</f>
        <v>0</v>
      </c>
      <c r="AR710" s="172" t="s">
        <v>79</v>
      </c>
      <c r="AT710" s="173" t="s">
        <v>73</v>
      </c>
      <c r="AU710" s="173" t="s">
        <v>79</v>
      </c>
      <c r="AY710" s="172" t="s">
        <v>121</v>
      </c>
      <c r="BK710" s="174">
        <f>SUM(BK711:BK734)</f>
        <v>0</v>
      </c>
    </row>
    <row r="711" spans="1:65" s="2" customFormat="1" ht="24.2" customHeight="1">
      <c r="A711" s="37"/>
      <c r="B711" s="38"/>
      <c r="C711" s="177" t="s">
        <v>711</v>
      </c>
      <c r="D711" s="177" t="s">
        <v>124</v>
      </c>
      <c r="E711" s="178" t="s">
        <v>712</v>
      </c>
      <c r="F711" s="179" t="s">
        <v>713</v>
      </c>
      <c r="G711" s="180" t="s">
        <v>714</v>
      </c>
      <c r="H711" s="181">
        <v>17.120999999999999</v>
      </c>
      <c r="I711" s="182"/>
      <c r="J711" s="183">
        <f>ROUND(I711*H711,2)</f>
        <v>0</v>
      </c>
      <c r="K711" s="179" t="s">
        <v>141</v>
      </c>
      <c r="L711" s="42"/>
      <c r="M711" s="184" t="s">
        <v>21</v>
      </c>
      <c r="N711" s="185" t="s">
        <v>45</v>
      </c>
      <c r="O711" s="67"/>
      <c r="P711" s="186">
        <f>O711*H711</f>
        <v>0</v>
      </c>
      <c r="Q711" s="186">
        <v>0</v>
      </c>
      <c r="R711" s="186">
        <f>Q711*H711</f>
        <v>0</v>
      </c>
      <c r="S711" s="186">
        <v>0</v>
      </c>
      <c r="T711" s="187">
        <f>S711*H711</f>
        <v>0</v>
      </c>
      <c r="U711" s="37"/>
      <c r="V711" s="37"/>
      <c r="W711" s="37"/>
      <c r="X711" s="37"/>
      <c r="Y711" s="37"/>
      <c r="Z711" s="37"/>
      <c r="AA711" s="37"/>
      <c r="AB711" s="37"/>
      <c r="AC711" s="37"/>
      <c r="AD711" s="37"/>
      <c r="AE711" s="37"/>
      <c r="AR711" s="188" t="s">
        <v>128</v>
      </c>
      <c r="AT711" s="188" t="s">
        <v>124</v>
      </c>
      <c r="AU711" s="188" t="s">
        <v>84</v>
      </c>
      <c r="AY711" s="19" t="s">
        <v>121</v>
      </c>
      <c r="BE711" s="189">
        <f>IF(N711="základní",J711,0)</f>
        <v>0</v>
      </c>
      <c r="BF711" s="189">
        <f>IF(N711="snížená",J711,0)</f>
        <v>0</v>
      </c>
      <c r="BG711" s="189">
        <f>IF(N711="zákl. přenesená",J711,0)</f>
        <v>0</v>
      </c>
      <c r="BH711" s="189">
        <f>IF(N711="sníž. přenesená",J711,0)</f>
        <v>0</v>
      </c>
      <c r="BI711" s="189">
        <f>IF(N711="nulová",J711,0)</f>
        <v>0</v>
      </c>
      <c r="BJ711" s="19" t="s">
        <v>79</v>
      </c>
      <c r="BK711" s="189">
        <f>ROUND(I711*H711,2)</f>
        <v>0</v>
      </c>
      <c r="BL711" s="19" t="s">
        <v>128</v>
      </c>
      <c r="BM711" s="188" t="s">
        <v>715</v>
      </c>
    </row>
    <row r="712" spans="1:65" s="2" customFormat="1" ht="19.5">
      <c r="A712" s="37"/>
      <c r="B712" s="38"/>
      <c r="C712" s="39"/>
      <c r="D712" s="190" t="s">
        <v>130</v>
      </c>
      <c r="E712" s="39"/>
      <c r="F712" s="191" t="s">
        <v>716</v>
      </c>
      <c r="G712" s="39"/>
      <c r="H712" s="39"/>
      <c r="I712" s="192"/>
      <c r="J712" s="39"/>
      <c r="K712" s="39"/>
      <c r="L712" s="42"/>
      <c r="M712" s="193"/>
      <c r="N712" s="194"/>
      <c r="O712" s="67"/>
      <c r="P712" s="67"/>
      <c r="Q712" s="67"/>
      <c r="R712" s="67"/>
      <c r="S712" s="67"/>
      <c r="T712" s="68"/>
      <c r="U712" s="37"/>
      <c r="V712" s="37"/>
      <c r="W712" s="37"/>
      <c r="X712" s="37"/>
      <c r="Y712" s="37"/>
      <c r="Z712" s="37"/>
      <c r="AA712" s="37"/>
      <c r="AB712" s="37"/>
      <c r="AC712" s="37"/>
      <c r="AD712" s="37"/>
      <c r="AE712" s="37"/>
      <c r="AT712" s="19" t="s">
        <v>130</v>
      </c>
      <c r="AU712" s="19" t="s">
        <v>84</v>
      </c>
    </row>
    <row r="713" spans="1:65" s="2" customFormat="1" ht="11.25">
      <c r="A713" s="37"/>
      <c r="B713" s="38"/>
      <c r="C713" s="39"/>
      <c r="D713" s="217" t="s">
        <v>144</v>
      </c>
      <c r="E713" s="39"/>
      <c r="F713" s="218" t="s">
        <v>717</v>
      </c>
      <c r="G713" s="39"/>
      <c r="H713" s="39"/>
      <c r="I713" s="192"/>
      <c r="J713" s="39"/>
      <c r="K713" s="39"/>
      <c r="L713" s="42"/>
      <c r="M713" s="193"/>
      <c r="N713" s="194"/>
      <c r="O713" s="67"/>
      <c r="P713" s="67"/>
      <c r="Q713" s="67"/>
      <c r="R713" s="67"/>
      <c r="S713" s="67"/>
      <c r="T713" s="68"/>
      <c r="U713" s="37"/>
      <c r="V713" s="37"/>
      <c r="W713" s="37"/>
      <c r="X713" s="37"/>
      <c r="Y713" s="37"/>
      <c r="Z713" s="37"/>
      <c r="AA713" s="37"/>
      <c r="AB713" s="37"/>
      <c r="AC713" s="37"/>
      <c r="AD713" s="37"/>
      <c r="AE713" s="37"/>
      <c r="AT713" s="19" t="s">
        <v>144</v>
      </c>
      <c r="AU713" s="19" t="s">
        <v>84</v>
      </c>
    </row>
    <row r="714" spans="1:65" s="2" customFormat="1" ht="33" customHeight="1">
      <c r="A714" s="37"/>
      <c r="B714" s="38"/>
      <c r="C714" s="177" t="s">
        <v>718</v>
      </c>
      <c r="D714" s="177" t="s">
        <v>124</v>
      </c>
      <c r="E714" s="178" t="s">
        <v>719</v>
      </c>
      <c r="F714" s="179" t="s">
        <v>720</v>
      </c>
      <c r="G714" s="180" t="s">
        <v>714</v>
      </c>
      <c r="H714" s="181">
        <v>85.605000000000004</v>
      </c>
      <c r="I714" s="182"/>
      <c r="J714" s="183">
        <f>ROUND(I714*H714,2)</f>
        <v>0</v>
      </c>
      <c r="K714" s="179" t="s">
        <v>141</v>
      </c>
      <c r="L714" s="42"/>
      <c r="M714" s="184" t="s">
        <v>21</v>
      </c>
      <c r="N714" s="185" t="s">
        <v>45</v>
      </c>
      <c r="O714" s="67"/>
      <c r="P714" s="186">
        <f>O714*H714</f>
        <v>0</v>
      </c>
      <c r="Q714" s="186">
        <v>0</v>
      </c>
      <c r="R714" s="186">
        <f>Q714*H714</f>
        <v>0</v>
      </c>
      <c r="S714" s="186">
        <v>0</v>
      </c>
      <c r="T714" s="187">
        <f>S714*H714</f>
        <v>0</v>
      </c>
      <c r="U714" s="37"/>
      <c r="V714" s="37"/>
      <c r="W714" s="37"/>
      <c r="X714" s="37"/>
      <c r="Y714" s="37"/>
      <c r="Z714" s="37"/>
      <c r="AA714" s="37"/>
      <c r="AB714" s="37"/>
      <c r="AC714" s="37"/>
      <c r="AD714" s="37"/>
      <c r="AE714" s="37"/>
      <c r="AR714" s="188" t="s">
        <v>128</v>
      </c>
      <c r="AT714" s="188" t="s">
        <v>124</v>
      </c>
      <c r="AU714" s="188" t="s">
        <v>84</v>
      </c>
      <c r="AY714" s="19" t="s">
        <v>121</v>
      </c>
      <c r="BE714" s="189">
        <f>IF(N714="základní",J714,0)</f>
        <v>0</v>
      </c>
      <c r="BF714" s="189">
        <f>IF(N714="snížená",J714,0)</f>
        <v>0</v>
      </c>
      <c r="BG714" s="189">
        <f>IF(N714="zákl. přenesená",J714,0)</f>
        <v>0</v>
      </c>
      <c r="BH714" s="189">
        <f>IF(N714="sníž. přenesená",J714,0)</f>
        <v>0</v>
      </c>
      <c r="BI714" s="189">
        <f>IF(N714="nulová",J714,0)</f>
        <v>0</v>
      </c>
      <c r="BJ714" s="19" t="s">
        <v>79</v>
      </c>
      <c r="BK714" s="189">
        <f>ROUND(I714*H714,2)</f>
        <v>0</v>
      </c>
      <c r="BL714" s="19" t="s">
        <v>128</v>
      </c>
      <c r="BM714" s="188" t="s">
        <v>721</v>
      </c>
    </row>
    <row r="715" spans="1:65" s="2" customFormat="1" ht="39">
      <c r="A715" s="37"/>
      <c r="B715" s="38"/>
      <c r="C715" s="39"/>
      <c r="D715" s="190" t="s">
        <v>130</v>
      </c>
      <c r="E715" s="39"/>
      <c r="F715" s="191" t="s">
        <v>722</v>
      </c>
      <c r="G715" s="39"/>
      <c r="H715" s="39"/>
      <c r="I715" s="192"/>
      <c r="J715" s="39"/>
      <c r="K715" s="39"/>
      <c r="L715" s="42"/>
      <c r="M715" s="193"/>
      <c r="N715" s="194"/>
      <c r="O715" s="67"/>
      <c r="P715" s="67"/>
      <c r="Q715" s="67"/>
      <c r="R715" s="67"/>
      <c r="S715" s="67"/>
      <c r="T715" s="68"/>
      <c r="U715" s="37"/>
      <c r="V715" s="37"/>
      <c r="W715" s="37"/>
      <c r="X715" s="37"/>
      <c r="Y715" s="37"/>
      <c r="Z715" s="37"/>
      <c r="AA715" s="37"/>
      <c r="AB715" s="37"/>
      <c r="AC715" s="37"/>
      <c r="AD715" s="37"/>
      <c r="AE715" s="37"/>
      <c r="AT715" s="19" t="s">
        <v>130</v>
      </c>
      <c r="AU715" s="19" t="s">
        <v>84</v>
      </c>
    </row>
    <row r="716" spans="1:65" s="2" customFormat="1" ht="11.25">
      <c r="A716" s="37"/>
      <c r="B716" s="38"/>
      <c r="C716" s="39"/>
      <c r="D716" s="217" t="s">
        <v>144</v>
      </c>
      <c r="E716" s="39"/>
      <c r="F716" s="218" t="s">
        <v>723</v>
      </c>
      <c r="G716" s="39"/>
      <c r="H716" s="39"/>
      <c r="I716" s="192"/>
      <c r="J716" s="39"/>
      <c r="K716" s="39"/>
      <c r="L716" s="42"/>
      <c r="M716" s="193"/>
      <c r="N716" s="194"/>
      <c r="O716" s="67"/>
      <c r="P716" s="67"/>
      <c r="Q716" s="67"/>
      <c r="R716" s="67"/>
      <c r="S716" s="67"/>
      <c r="T716" s="68"/>
      <c r="U716" s="37"/>
      <c r="V716" s="37"/>
      <c r="W716" s="37"/>
      <c r="X716" s="37"/>
      <c r="Y716" s="37"/>
      <c r="Z716" s="37"/>
      <c r="AA716" s="37"/>
      <c r="AB716" s="37"/>
      <c r="AC716" s="37"/>
      <c r="AD716" s="37"/>
      <c r="AE716" s="37"/>
      <c r="AT716" s="19" t="s">
        <v>144</v>
      </c>
      <c r="AU716" s="19" t="s">
        <v>84</v>
      </c>
    </row>
    <row r="717" spans="1:65" s="13" customFormat="1" ht="11.25">
      <c r="B717" s="195"/>
      <c r="C717" s="196"/>
      <c r="D717" s="190" t="s">
        <v>131</v>
      </c>
      <c r="E717" s="196"/>
      <c r="F717" s="198" t="s">
        <v>724</v>
      </c>
      <c r="G717" s="196"/>
      <c r="H717" s="199">
        <v>85.605000000000004</v>
      </c>
      <c r="I717" s="200"/>
      <c r="J717" s="196"/>
      <c r="K717" s="196"/>
      <c r="L717" s="201"/>
      <c r="M717" s="202"/>
      <c r="N717" s="203"/>
      <c r="O717" s="203"/>
      <c r="P717" s="203"/>
      <c r="Q717" s="203"/>
      <c r="R717" s="203"/>
      <c r="S717" s="203"/>
      <c r="T717" s="204"/>
      <c r="AT717" s="205" t="s">
        <v>131</v>
      </c>
      <c r="AU717" s="205" t="s">
        <v>84</v>
      </c>
      <c r="AV717" s="13" t="s">
        <v>84</v>
      </c>
      <c r="AW717" s="13" t="s">
        <v>4</v>
      </c>
      <c r="AX717" s="13" t="s">
        <v>79</v>
      </c>
      <c r="AY717" s="205" t="s">
        <v>121</v>
      </c>
    </row>
    <row r="718" spans="1:65" s="2" customFormat="1" ht="24.2" customHeight="1">
      <c r="A718" s="37"/>
      <c r="B718" s="38"/>
      <c r="C718" s="177" t="s">
        <v>725</v>
      </c>
      <c r="D718" s="177" t="s">
        <v>124</v>
      </c>
      <c r="E718" s="178" t="s">
        <v>726</v>
      </c>
      <c r="F718" s="179" t="s">
        <v>727</v>
      </c>
      <c r="G718" s="180" t="s">
        <v>714</v>
      </c>
      <c r="H718" s="181">
        <v>17.120999999999999</v>
      </c>
      <c r="I718" s="182"/>
      <c r="J718" s="183">
        <f>ROUND(I718*H718,2)</f>
        <v>0</v>
      </c>
      <c r="K718" s="179" t="s">
        <v>141</v>
      </c>
      <c r="L718" s="42"/>
      <c r="M718" s="184" t="s">
        <v>21</v>
      </c>
      <c r="N718" s="185" t="s">
        <v>45</v>
      </c>
      <c r="O718" s="67"/>
      <c r="P718" s="186">
        <f>O718*H718</f>
        <v>0</v>
      </c>
      <c r="Q718" s="186">
        <v>0</v>
      </c>
      <c r="R718" s="186">
        <f>Q718*H718</f>
        <v>0</v>
      </c>
      <c r="S718" s="186">
        <v>0</v>
      </c>
      <c r="T718" s="187">
        <f>S718*H718</f>
        <v>0</v>
      </c>
      <c r="U718" s="37"/>
      <c r="V718" s="37"/>
      <c r="W718" s="37"/>
      <c r="X718" s="37"/>
      <c r="Y718" s="37"/>
      <c r="Z718" s="37"/>
      <c r="AA718" s="37"/>
      <c r="AB718" s="37"/>
      <c r="AC718" s="37"/>
      <c r="AD718" s="37"/>
      <c r="AE718" s="37"/>
      <c r="AR718" s="188" t="s">
        <v>128</v>
      </c>
      <c r="AT718" s="188" t="s">
        <v>124</v>
      </c>
      <c r="AU718" s="188" t="s">
        <v>84</v>
      </c>
      <c r="AY718" s="19" t="s">
        <v>121</v>
      </c>
      <c r="BE718" s="189">
        <f>IF(N718="základní",J718,0)</f>
        <v>0</v>
      </c>
      <c r="BF718" s="189">
        <f>IF(N718="snížená",J718,0)</f>
        <v>0</v>
      </c>
      <c r="BG718" s="189">
        <f>IF(N718="zákl. přenesená",J718,0)</f>
        <v>0</v>
      </c>
      <c r="BH718" s="189">
        <f>IF(N718="sníž. přenesená",J718,0)</f>
        <v>0</v>
      </c>
      <c r="BI718" s="189">
        <f>IF(N718="nulová",J718,0)</f>
        <v>0</v>
      </c>
      <c r="BJ718" s="19" t="s">
        <v>79</v>
      </c>
      <c r="BK718" s="189">
        <f>ROUND(I718*H718,2)</f>
        <v>0</v>
      </c>
      <c r="BL718" s="19" t="s">
        <v>128</v>
      </c>
      <c r="BM718" s="188" t="s">
        <v>728</v>
      </c>
    </row>
    <row r="719" spans="1:65" s="2" customFormat="1" ht="19.5">
      <c r="A719" s="37"/>
      <c r="B719" s="38"/>
      <c r="C719" s="39"/>
      <c r="D719" s="190" t="s">
        <v>130</v>
      </c>
      <c r="E719" s="39"/>
      <c r="F719" s="191" t="s">
        <v>729</v>
      </c>
      <c r="G719" s="39"/>
      <c r="H719" s="39"/>
      <c r="I719" s="192"/>
      <c r="J719" s="39"/>
      <c r="K719" s="39"/>
      <c r="L719" s="42"/>
      <c r="M719" s="193"/>
      <c r="N719" s="194"/>
      <c r="O719" s="67"/>
      <c r="P719" s="67"/>
      <c r="Q719" s="67"/>
      <c r="R719" s="67"/>
      <c r="S719" s="67"/>
      <c r="T719" s="68"/>
      <c r="U719" s="37"/>
      <c r="V719" s="37"/>
      <c r="W719" s="37"/>
      <c r="X719" s="37"/>
      <c r="Y719" s="37"/>
      <c r="Z719" s="37"/>
      <c r="AA719" s="37"/>
      <c r="AB719" s="37"/>
      <c r="AC719" s="37"/>
      <c r="AD719" s="37"/>
      <c r="AE719" s="37"/>
      <c r="AT719" s="19" t="s">
        <v>130</v>
      </c>
      <c r="AU719" s="19" t="s">
        <v>84</v>
      </c>
    </row>
    <row r="720" spans="1:65" s="2" customFormat="1" ht="11.25">
      <c r="A720" s="37"/>
      <c r="B720" s="38"/>
      <c r="C720" s="39"/>
      <c r="D720" s="217" t="s">
        <v>144</v>
      </c>
      <c r="E720" s="39"/>
      <c r="F720" s="218" t="s">
        <v>730</v>
      </c>
      <c r="G720" s="39"/>
      <c r="H720" s="39"/>
      <c r="I720" s="192"/>
      <c r="J720" s="39"/>
      <c r="K720" s="39"/>
      <c r="L720" s="42"/>
      <c r="M720" s="193"/>
      <c r="N720" s="194"/>
      <c r="O720" s="67"/>
      <c r="P720" s="67"/>
      <c r="Q720" s="67"/>
      <c r="R720" s="67"/>
      <c r="S720" s="67"/>
      <c r="T720" s="68"/>
      <c r="U720" s="37"/>
      <c r="V720" s="37"/>
      <c r="W720" s="37"/>
      <c r="X720" s="37"/>
      <c r="Y720" s="37"/>
      <c r="Z720" s="37"/>
      <c r="AA720" s="37"/>
      <c r="AB720" s="37"/>
      <c r="AC720" s="37"/>
      <c r="AD720" s="37"/>
      <c r="AE720" s="37"/>
      <c r="AT720" s="19" t="s">
        <v>144</v>
      </c>
      <c r="AU720" s="19" t="s">
        <v>84</v>
      </c>
    </row>
    <row r="721" spans="1:65" s="2" customFormat="1" ht="24.2" customHeight="1">
      <c r="A721" s="37"/>
      <c r="B721" s="38"/>
      <c r="C721" s="177" t="s">
        <v>731</v>
      </c>
      <c r="D721" s="177" t="s">
        <v>124</v>
      </c>
      <c r="E721" s="178" t="s">
        <v>732</v>
      </c>
      <c r="F721" s="179" t="s">
        <v>733</v>
      </c>
      <c r="G721" s="180" t="s">
        <v>714</v>
      </c>
      <c r="H721" s="181">
        <v>325.29899999999998</v>
      </c>
      <c r="I721" s="182"/>
      <c r="J721" s="183">
        <f>ROUND(I721*H721,2)</f>
        <v>0</v>
      </c>
      <c r="K721" s="179" t="s">
        <v>141</v>
      </c>
      <c r="L721" s="42"/>
      <c r="M721" s="184" t="s">
        <v>21</v>
      </c>
      <c r="N721" s="185" t="s">
        <v>45</v>
      </c>
      <c r="O721" s="67"/>
      <c r="P721" s="186">
        <f>O721*H721</f>
        <v>0</v>
      </c>
      <c r="Q721" s="186">
        <v>0</v>
      </c>
      <c r="R721" s="186">
        <f>Q721*H721</f>
        <v>0</v>
      </c>
      <c r="S721" s="186">
        <v>0</v>
      </c>
      <c r="T721" s="187">
        <f>S721*H721</f>
        <v>0</v>
      </c>
      <c r="U721" s="37"/>
      <c r="V721" s="37"/>
      <c r="W721" s="37"/>
      <c r="X721" s="37"/>
      <c r="Y721" s="37"/>
      <c r="Z721" s="37"/>
      <c r="AA721" s="37"/>
      <c r="AB721" s="37"/>
      <c r="AC721" s="37"/>
      <c r="AD721" s="37"/>
      <c r="AE721" s="37"/>
      <c r="AR721" s="188" t="s">
        <v>128</v>
      </c>
      <c r="AT721" s="188" t="s">
        <v>124</v>
      </c>
      <c r="AU721" s="188" t="s">
        <v>84</v>
      </c>
      <c r="AY721" s="19" t="s">
        <v>121</v>
      </c>
      <c r="BE721" s="189">
        <f>IF(N721="základní",J721,0)</f>
        <v>0</v>
      </c>
      <c r="BF721" s="189">
        <f>IF(N721="snížená",J721,0)</f>
        <v>0</v>
      </c>
      <c r="BG721" s="189">
        <f>IF(N721="zákl. přenesená",J721,0)</f>
        <v>0</v>
      </c>
      <c r="BH721" s="189">
        <f>IF(N721="sníž. přenesená",J721,0)</f>
        <v>0</v>
      </c>
      <c r="BI721" s="189">
        <f>IF(N721="nulová",J721,0)</f>
        <v>0</v>
      </c>
      <c r="BJ721" s="19" t="s">
        <v>79</v>
      </c>
      <c r="BK721" s="189">
        <f>ROUND(I721*H721,2)</f>
        <v>0</v>
      </c>
      <c r="BL721" s="19" t="s">
        <v>128</v>
      </c>
      <c r="BM721" s="188" t="s">
        <v>734</v>
      </c>
    </row>
    <row r="722" spans="1:65" s="2" customFormat="1" ht="29.25">
      <c r="A722" s="37"/>
      <c r="B722" s="38"/>
      <c r="C722" s="39"/>
      <c r="D722" s="190" t="s">
        <v>130</v>
      </c>
      <c r="E722" s="39"/>
      <c r="F722" s="191" t="s">
        <v>735</v>
      </c>
      <c r="G722" s="39"/>
      <c r="H722" s="39"/>
      <c r="I722" s="192"/>
      <c r="J722" s="39"/>
      <c r="K722" s="39"/>
      <c r="L722" s="42"/>
      <c r="M722" s="193"/>
      <c r="N722" s="194"/>
      <c r="O722" s="67"/>
      <c r="P722" s="67"/>
      <c r="Q722" s="67"/>
      <c r="R722" s="67"/>
      <c r="S722" s="67"/>
      <c r="T722" s="68"/>
      <c r="U722" s="37"/>
      <c r="V722" s="37"/>
      <c r="W722" s="37"/>
      <c r="X722" s="37"/>
      <c r="Y722" s="37"/>
      <c r="Z722" s="37"/>
      <c r="AA722" s="37"/>
      <c r="AB722" s="37"/>
      <c r="AC722" s="37"/>
      <c r="AD722" s="37"/>
      <c r="AE722" s="37"/>
      <c r="AT722" s="19" t="s">
        <v>130</v>
      </c>
      <c r="AU722" s="19" t="s">
        <v>84</v>
      </c>
    </row>
    <row r="723" spans="1:65" s="2" customFormat="1" ht="11.25">
      <c r="A723" s="37"/>
      <c r="B723" s="38"/>
      <c r="C723" s="39"/>
      <c r="D723" s="217" t="s">
        <v>144</v>
      </c>
      <c r="E723" s="39"/>
      <c r="F723" s="218" t="s">
        <v>736</v>
      </c>
      <c r="G723" s="39"/>
      <c r="H723" s="39"/>
      <c r="I723" s="192"/>
      <c r="J723" s="39"/>
      <c r="K723" s="39"/>
      <c r="L723" s="42"/>
      <c r="M723" s="193"/>
      <c r="N723" s="194"/>
      <c r="O723" s="67"/>
      <c r="P723" s="67"/>
      <c r="Q723" s="67"/>
      <c r="R723" s="67"/>
      <c r="S723" s="67"/>
      <c r="T723" s="68"/>
      <c r="U723" s="37"/>
      <c r="V723" s="37"/>
      <c r="W723" s="37"/>
      <c r="X723" s="37"/>
      <c r="Y723" s="37"/>
      <c r="Z723" s="37"/>
      <c r="AA723" s="37"/>
      <c r="AB723" s="37"/>
      <c r="AC723" s="37"/>
      <c r="AD723" s="37"/>
      <c r="AE723" s="37"/>
      <c r="AT723" s="19" t="s">
        <v>144</v>
      </c>
      <c r="AU723" s="19" t="s">
        <v>84</v>
      </c>
    </row>
    <row r="724" spans="1:65" s="13" customFormat="1" ht="11.25">
      <c r="B724" s="195"/>
      <c r="C724" s="196"/>
      <c r="D724" s="190" t="s">
        <v>131</v>
      </c>
      <c r="E724" s="196"/>
      <c r="F724" s="198" t="s">
        <v>737</v>
      </c>
      <c r="G724" s="196"/>
      <c r="H724" s="199">
        <v>325.29899999999998</v>
      </c>
      <c r="I724" s="200"/>
      <c r="J724" s="196"/>
      <c r="K724" s="196"/>
      <c r="L724" s="201"/>
      <c r="M724" s="202"/>
      <c r="N724" s="203"/>
      <c r="O724" s="203"/>
      <c r="P724" s="203"/>
      <c r="Q724" s="203"/>
      <c r="R724" s="203"/>
      <c r="S724" s="203"/>
      <c r="T724" s="204"/>
      <c r="AT724" s="205" t="s">
        <v>131</v>
      </c>
      <c r="AU724" s="205" t="s">
        <v>84</v>
      </c>
      <c r="AV724" s="13" t="s">
        <v>84</v>
      </c>
      <c r="AW724" s="13" t="s">
        <v>4</v>
      </c>
      <c r="AX724" s="13" t="s">
        <v>79</v>
      </c>
      <c r="AY724" s="205" t="s">
        <v>121</v>
      </c>
    </row>
    <row r="725" spans="1:65" s="2" customFormat="1" ht="33" customHeight="1">
      <c r="A725" s="37"/>
      <c r="B725" s="38"/>
      <c r="C725" s="177" t="s">
        <v>738</v>
      </c>
      <c r="D725" s="177" t="s">
        <v>124</v>
      </c>
      <c r="E725" s="178" t="s">
        <v>739</v>
      </c>
      <c r="F725" s="179" t="s">
        <v>740</v>
      </c>
      <c r="G725" s="180" t="s">
        <v>714</v>
      </c>
      <c r="H725" s="181">
        <v>15.426</v>
      </c>
      <c r="I725" s="182"/>
      <c r="J725" s="183">
        <f>ROUND(I725*H725,2)</f>
        <v>0</v>
      </c>
      <c r="K725" s="179" t="s">
        <v>141</v>
      </c>
      <c r="L725" s="42"/>
      <c r="M725" s="184" t="s">
        <v>21</v>
      </c>
      <c r="N725" s="185" t="s">
        <v>45</v>
      </c>
      <c r="O725" s="67"/>
      <c r="P725" s="186">
        <f>O725*H725</f>
        <v>0</v>
      </c>
      <c r="Q725" s="186">
        <v>0</v>
      </c>
      <c r="R725" s="186">
        <f>Q725*H725</f>
        <v>0</v>
      </c>
      <c r="S725" s="186">
        <v>0</v>
      </c>
      <c r="T725" s="187">
        <f>S725*H725</f>
        <v>0</v>
      </c>
      <c r="U725" s="37"/>
      <c r="V725" s="37"/>
      <c r="W725" s="37"/>
      <c r="X725" s="37"/>
      <c r="Y725" s="37"/>
      <c r="Z725" s="37"/>
      <c r="AA725" s="37"/>
      <c r="AB725" s="37"/>
      <c r="AC725" s="37"/>
      <c r="AD725" s="37"/>
      <c r="AE725" s="37"/>
      <c r="AR725" s="188" t="s">
        <v>128</v>
      </c>
      <c r="AT725" s="188" t="s">
        <v>124</v>
      </c>
      <c r="AU725" s="188" t="s">
        <v>84</v>
      </c>
      <c r="AY725" s="19" t="s">
        <v>121</v>
      </c>
      <c r="BE725" s="189">
        <f>IF(N725="základní",J725,0)</f>
        <v>0</v>
      </c>
      <c r="BF725" s="189">
        <f>IF(N725="snížená",J725,0)</f>
        <v>0</v>
      </c>
      <c r="BG725" s="189">
        <f>IF(N725="zákl. přenesená",J725,0)</f>
        <v>0</v>
      </c>
      <c r="BH725" s="189">
        <f>IF(N725="sníž. přenesená",J725,0)</f>
        <v>0</v>
      </c>
      <c r="BI725" s="189">
        <f>IF(N725="nulová",J725,0)</f>
        <v>0</v>
      </c>
      <c r="BJ725" s="19" t="s">
        <v>79</v>
      </c>
      <c r="BK725" s="189">
        <f>ROUND(I725*H725,2)</f>
        <v>0</v>
      </c>
      <c r="BL725" s="19" t="s">
        <v>128</v>
      </c>
      <c r="BM725" s="188" t="s">
        <v>741</v>
      </c>
    </row>
    <row r="726" spans="1:65" s="2" customFormat="1" ht="29.25">
      <c r="A726" s="37"/>
      <c r="B726" s="38"/>
      <c r="C726" s="39"/>
      <c r="D726" s="190" t="s">
        <v>130</v>
      </c>
      <c r="E726" s="39"/>
      <c r="F726" s="191" t="s">
        <v>742</v>
      </c>
      <c r="G726" s="39"/>
      <c r="H726" s="39"/>
      <c r="I726" s="192"/>
      <c r="J726" s="39"/>
      <c r="K726" s="39"/>
      <c r="L726" s="42"/>
      <c r="M726" s="193"/>
      <c r="N726" s="194"/>
      <c r="O726" s="67"/>
      <c r="P726" s="67"/>
      <c r="Q726" s="67"/>
      <c r="R726" s="67"/>
      <c r="S726" s="67"/>
      <c r="T726" s="68"/>
      <c r="U726" s="37"/>
      <c r="V726" s="37"/>
      <c r="W726" s="37"/>
      <c r="X726" s="37"/>
      <c r="Y726" s="37"/>
      <c r="Z726" s="37"/>
      <c r="AA726" s="37"/>
      <c r="AB726" s="37"/>
      <c r="AC726" s="37"/>
      <c r="AD726" s="37"/>
      <c r="AE726" s="37"/>
      <c r="AT726" s="19" t="s">
        <v>130</v>
      </c>
      <c r="AU726" s="19" t="s">
        <v>84</v>
      </c>
    </row>
    <row r="727" spans="1:65" s="2" customFormat="1" ht="11.25">
      <c r="A727" s="37"/>
      <c r="B727" s="38"/>
      <c r="C727" s="39"/>
      <c r="D727" s="217" t="s">
        <v>144</v>
      </c>
      <c r="E727" s="39"/>
      <c r="F727" s="218" t="s">
        <v>743</v>
      </c>
      <c r="G727" s="39"/>
      <c r="H727" s="39"/>
      <c r="I727" s="192"/>
      <c r="J727" s="39"/>
      <c r="K727" s="39"/>
      <c r="L727" s="42"/>
      <c r="M727" s="193"/>
      <c r="N727" s="194"/>
      <c r="O727" s="67"/>
      <c r="P727" s="67"/>
      <c r="Q727" s="67"/>
      <c r="R727" s="67"/>
      <c r="S727" s="67"/>
      <c r="T727" s="68"/>
      <c r="U727" s="37"/>
      <c r="V727" s="37"/>
      <c r="W727" s="37"/>
      <c r="X727" s="37"/>
      <c r="Y727" s="37"/>
      <c r="Z727" s="37"/>
      <c r="AA727" s="37"/>
      <c r="AB727" s="37"/>
      <c r="AC727" s="37"/>
      <c r="AD727" s="37"/>
      <c r="AE727" s="37"/>
      <c r="AT727" s="19" t="s">
        <v>144</v>
      </c>
      <c r="AU727" s="19" t="s">
        <v>84</v>
      </c>
    </row>
    <row r="728" spans="1:65" s="13" customFormat="1" ht="11.25">
      <c r="B728" s="195"/>
      <c r="C728" s="196"/>
      <c r="D728" s="190" t="s">
        <v>131</v>
      </c>
      <c r="E728" s="197" t="s">
        <v>21</v>
      </c>
      <c r="F728" s="198" t="s">
        <v>744</v>
      </c>
      <c r="G728" s="196"/>
      <c r="H728" s="199">
        <v>17.120999999999999</v>
      </c>
      <c r="I728" s="200"/>
      <c r="J728" s="196"/>
      <c r="K728" s="196"/>
      <c r="L728" s="201"/>
      <c r="M728" s="202"/>
      <c r="N728" s="203"/>
      <c r="O728" s="203"/>
      <c r="P728" s="203"/>
      <c r="Q728" s="203"/>
      <c r="R728" s="203"/>
      <c r="S728" s="203"/>
      <c r="T728" s="204"/>
      <c r="AT728" s="205" t="s">
        <v>131</v>
      </c>
      <c r="AU728" s="205" t="s">
        <v>84</v>
      </c>
      <c r="AV728" s="13" t="s">
        <v>84</v>
      </c>
      <c r="AW728" s="13" t="s">
        <v>36</v>
      </c>
      <c r="AX728" s="13" t="s">
        <v>74</v>
      </c>
      <c r="AY728" s="205" t="s">
        <v>121</v>
      </c>
    </row>
    <row r="729" spans="1:65" s="13" customFormat="1" ht="11.25">
      <c r="B729" s="195"/>
      <c r="C729" s="196"/>
      <c r="D729" s="190" t="s">
        <v>131</v>
      </c>
      <c r="E729" s="197" t="s">
        <v>21</v>
      </c>
      <c r="F729" s="198" t="s">
        <v>745</v>
      </c>
      <c r="G729" s="196"/>
      <c r="H729" s="199">
        <v>-1.6950000000000001</v>
      </c>
      <c r="I729" s="200"/>
      <c r="J729" s="196"/>
      <c r="K729" s="196"/>
      <c r="L729" s="201"/>
      <c r="M729" s="202"/>
      <c r="N729" s="203"/>
      <c r="O729" s="203"/>
      <c r="P729" s="203"/>
      <c r="Q729" s="203"/>
      <c r="R729" s="203"/>
      <c r="S729" s="203"/>
      <c r="T729" s="204"/>
      <c r="AT729" s="205" t="s">
        <v>131</v>
      </c>
      <c r="AU729" s="205" t="s">
        <v>84</v>
      </c>
      <c r="AV729" s="13" t="s">
        <v>84</v>
      </c>
      <c r="AW729" s="13" t="s">
        <v>36</v>
      </c>
      <c r="AX729" s="13" t="s">
        <v>74</v>
      </c>
      <c r="AY729" s="205" t="s">
        <v>121</v>
      </c>
    </row>
    <row r="730" spans="1:65" s="14" customFormat="1" ht="11.25">
      <c r="B730" s="206"/>
      <c r="C730" s="207"/>
      <c r="D730" s="190" t="s">
        <v>131</v>
      </c>
      <c r="E730" s="208" t="s">
        <v>21</v>
      </c>
      <c r="F730" s="209" t="s">
        <v>133</v>
      </c>
      <c r="G730" s="207"/>
      <c r="H730" s="210">
        <v>15.425999999999998</v>
      </c>
      <c r="I730" s="211"/>
      <c r="J730" s="207"/>
      <c r="K730" s="207"/>
      <c r="L730" s="212"/>
      <c r="M730" s="213"/>
      <c r="N730" s="214"/>
      <c r="O730" s="214"/>
      <c r="P730" s="214"/>
      <c r="Q730" s="214"/>
      <c r="R730" s="214"/>
      <c r="S730" s="214"/>
      <c r="T730" s="215"/>
      <c r="AT730" s="216" t="s">
        <v>131</v>
      </c>
      <c r="AU730" s="216" t="s">
        <v>84</v>
      </c>
      <c r="AV730" s="14" t="s">
        <v>128</v>
      </c>
      <c r="AW730" s="14" t="s">
        <v>36</v>
      </c>
      <c r="AX730" s="14" t="s">
        <v>79</v>
      </c>
      <c r="AY730" s="216" t="s">
        <v>121</v>
      </c>
    </row>
    <row r="731" spans="1:65" s="2" customFormat="1" ht="33" customHeight="1">
      <c r="A731" s="37"/>
      <c r="B731" s="38"/>
      <c r="C731" s="177" t="s">
        <v>746</v>
      </c>
      <c r="D731" s="177" t="s">
        <v>124</v>
      </c>
      <c r="E731" s="178" t="s">
        <v>747</v>
      </c>
      <c r="F731" s="179" t="s">
        <v>748</v>
      </c>
      <c r="G731" s="180" t="s">
        <v>714</v>
      </c>
      <c r="H731" s="181">
        <v>1.6950000000000001</v>
      </c>
      <c r="I731" s="182"/>
      <c r="J731" s="183">
        <f>ROUND(I731*H731,2)</f>
        <v>0</v>
      </c>
      <c r="K731" s="179" t="s">
        <v>141</v>
      </c>
      <c r="L731" s="42"/>
      <c r="M731" s="184" t="s">
        <v>21</v>
      </c>
      <c r="N731" s="185" t="s">
        <v>45</v>
      </c>
      <c r="O731" s="67"/>
      <c r="P731" s="186">
        <f>O731*H731</f>
        <v>0</v>
      </c>
      <c r="Q731" s="186">
        <v>0</v>
      </c>
      <c r="R731" s="186">
        <f>Q731*H731</f>
        <v>0</v>
      </c>
      <c r="S731" s="186">
        <v>0</v>
      </c>
      <c r="T731" s="187">
        <f>S731*H731</f>
        <v>0</v>
      </c>
      <c r="U731" s="37"/>
      <c r="V731" s="37"/>
      <c r="W731" s="37"/>
      <c r="X731" s="37"/>
      <c r="Y731" s="37"/>
      <c r="Z731" s="37"/>
      <c r="AA731" s="37"/>
      <c r="AB731" s="37"/>
      <c r="AC731" s="37"/>
      <c r="AD731" s="37"/>
      <c r="AE731" s="37"/>
      <c r="AR731" s="188" t="s">
        <v>128</v>
      </c>
      <c r="AT731" s="188" t="s">
        <v>124</v>
      </c>
      <c r="AU731" s="188" t="s">
        <v>84</v>
      </c>
      <c r="AY731" s="19" t="s">
        <v>121</v>
      </c>
      <c r="BE731" s="189">
        <f>IF(N731="základní",J731,0)</f>
        <v>0</v>
      </c>
      <c r="BF731" s="189">
        <f>IF(N731="snížená",J731,0)</f>
        <v>0</v>
      </c>
      <c r="BG731" s="189">
        <f>IF(N731="zákl. přenesená",J731,0)</f>
        <v>0</v>
      </c>
      <c r="BH731" s="189">
        <f>IF(N731="sníž. přenesená",J731,0)</f>
        <v>0</v>
      </c>
      <c r="BI731" s="189">
        <f>IF(N731="nulová",J731,0)</f>
        <v>0</v>
      </c>
      <c r="BJ731" s="19" t="s">
        <v>79</v>
      </c>
      <c r="BK731" s="189">
        <f>ROUND(I731*H731,2)</f>
        <v>0</v>
      </c>
      <c r="BL731" s="19" t="s">
        <v>128</v>
      </c>
      <c r="BM731" s="188" t="s">
        <v>749</v>
      </c>
    </row>
    <row r="732" spans="1:65" s="2" customFormat="1" ht="29.25">
      <c r="A732" s="37"/>
      <c r="B732" s="38"/>
      <c r="C732" s="39"/>
      <c r="D732" s="190" t="s">
        <v>130</v>
      </c>
      <c r="E732" s="39"/>
      <c r="F732" s="191" t="s">
        <v>750</v>
      </c>
      <c r="G732" s="39"/>
      <c r="H732" s="39"/>
      <c r="I732" s="192"/>
      <c r="J732" s="39"/>
      <c r="K732" s="39"/>
      <c r="L732" s="42"/>
      <c r="M732" s="193"/>
      <c r="N732" s="194"/>
      <c r="O732" s="67"/>
      <c r="P732" s="67"/>
      <c r="Q732" s="67"/>
      <c r="R732" s="67"/>
      <c r="S732" s="67"/>
      <c r="T732" s="68"/>
      <c r="U732" s="37"/>
      <c r="V732" s="37"/>
      <c r="W732" s="37"/>
      <c r="X732" s="37"/>
      <c r="Y732" s="37"/>
      <c r="Z732" s="37"/>
      <c r="AA732" s="37"/>
      <c r="AB732" s="37"/>
      <c r="AC732" s="37"/>
      <c r="AD732" s="37"/>
      <c r="AE732" s="37"/>
      <c r="AT732" s="19" t="s">
        <v>130</v>
      </c>
      <c r="AU732" s="19" t="s">
        <v>84</v>
      </c>
    </row>
    <row r="733" spans="1:65" s="2" customFormat="1" ht="11.25">
      <c r="A733" s="37"/>
      <c r="B733" s="38"/>
      <c r="C733" s="39"/>
      <c r="D733" s="217" t="s">
        <v>144</v>
      </c>
      <c r="E733" s="39"/>
      <c r="F733" s="218" t="s">
        <v>751</v>
      </c>
      <c r="G733" s="39"/>
      <c r="H733" s="39"/>
      <c r="I733" s="192"/>
      <c r="J733" s="39"/>
      <c r="K733" s="39"/>
      <c r="L733" s="42"/>
      <c r="M733" s="193"/>
      <c r="N733" s="194"/>
      <c r="O733" s="67"/>
      <c r="P733" s="67"/>
      <c r="Q733" s="67"/>
      <c r="R733" s="67"/>
      <c r="S733" s="67"/>
      <c r="T733" s="68"/>
      <c r="U733" s="37"/>
      <c r="V733" s="37"/>
      <c r="W733" s="37"/>
      <c r="X733" s="37"/>
      <c r="Y733" s="37"/>
      <c r="Z733" s="37"/>
      <c r="AA733" s="37"/>
      <c r="AB733" s="37"/>
      <c r="AC733" s="37"/>
      <c r="AD733" s="37"/>
      <c r="AE733" s="37"/>
      <c r="AT733" s="19" t="s">
        <v>144</v>
      </c>
      <c r="AU733" s="19" t="s">
        <v>84</v>
      </c>
    </row>
    <row r="734" spans="1:65" s="13" customFormat="1" ht="11.25">
      <c r="B734" s="195"/>
      <c r="C734" s="196"/>
      <c r="D734" s="190" t="s">
        <v>131</v>
      </c>
      <c r="E734" s="197" t="s">
        <v>21</v>
      </c>
      <c r="F734" s="198" t="s">
        <v>752</v>
      </c>
      <c r="G734" s="196"/>
      <c r="H734" s="199">
        <v>1.6950000000000001</v>
      </c>
      <c r="I734" s="200"/>
      <c r="J734" s="196"/>
      <c r="K734" s="196"/>
      <c r="L734" s="201"/>
      <c r="M734" s="202"/>
      <c r="N734" s="203"/>
      <c r="O734" s="203"/>
      <c r="P734" s="203"/>
      <c r="Q734" s="203"/>
      <c r="R734" s="203"/>
      <c r="S734" s="203"/>
      <c r="T734" s="204"/>
      <c r="AT734" s="205" t="s">
        <v>131</v>
      </c>
      <c r="AU734" s="205" t="s">
        <v>84</v>
      </c>
      <c r="AV734" s="13" t="s">
        <v>84</v>
      </c>
      <c r="AW734" s="13" t="s">
        <v>36</v>
      </c>
      <c r="AX734" s="13" t="s">
        <v>79</v>
      </c>
      <c r="AY734" s="205" t="s">
        <v>121</v>
      </c>
    </row>
    <row r="735" spans="1:65" s="12" customFormat="1" ht="22.9" customHeight="1">
      <c r="B735" s="161"/>
      <c r="C735" s="162"/>
      <c r="D735" s="163" t="s">
        <v>73</v>
      </c>
      <c r="E735" s="175" t="s">
        <v>753</v>
      </c>
      <c r="F735" s="175" t="s">
        <v>754</v>
      </c>
      <c r="G735" s="162"/>
      <c r="H735" s="162"/>
      <c r="I735" s="165"/>
      <c r="J735" s="176">
        <f>BK735</f>
        <v>0</v>
      </c>
      <c r="K735" s="162"/>
      <c r="L735" s="167"/>
      <c r="M735" s="168"/>
      <c r="N735" s="169"/>
      <c r="O735" s="169"/>
      <c r="P735" s="170">
        <f>SUM(P736:P738)</f>
        <v>0</v>
      </c>
      <c r="Q735" s="169"/>
      <c r="R735" s="170">
        <f>SUM(R736:R738)</f>
        <v>0</v>
      </c>
      <c r="S735" s="169"/>
      <c r="T735" s="171">
        <f>SUM(T736:T738)</f>
        <v>0</v>
      </c>
      <c r="AR735" s="172" t="s">
        <v>79</v>
      </c>
      <c r="AT735" s="173" t="s">
        <v>73</v>
      </c>
      <c r="AU735" s="173" t="s">
        <v>79</v>
      </c>
      <c r="AY735" s="172" t="s">
        <v>121</v>
      </c>
      <c r="BK735" s="174">
        <f>SUM(BK736:BK738)</f>
        <v>0</v>
      </c>
    </row>
    <row r="736" spans="1:65" s="2" customFormat="1" ht="21.75" customHeight="1">
      <c r="A736" s="37"/>
      <c r="B736" s="38"/>
      <c r="C736" s="177" t="s">
        <v>755</v>
      </c>
      <c r="D736" s="177" t="s">
        <v>124</v>
      </c>
      <c r="E736" s="178" t="s">
        <v>756</v>
      </c>
      <c r="F736" s="179" t="s">
        <v>757</v>
      </c>
      <c r="G736" s="180" t="s">
        <v>714</v>
      </c>
      <c r="H736" s="181">
        <v>7.42</v>
      </c>
      <c r="I736" s="182"/>
      <c r="J736" s="183">
        <f>ROUND(I736*H736,2)</f>
        <v>0</v>
      </c>
      <c r="K736" s="179" t="s">
        <v>141</v>
      </c>
      <c r="L736" s="42"/>
      <c r="M736" s="184" t="s">
        <v>21</v>
      </c>
      <c r="N736" s="185" t="s">
        <v>45</v>
      </c>
      <c r="O736" s="67"/>
      <c r="P736" s="186">
        <f>O736*H736</f>
        <v>0</v>
      </c>
      <c r="Q736" s="186">
        <v>0</v>
      </c>
      <c r="R736" s="186">
        <f>Q736*H736</f>
        <v>0</v>
      </c>
      <c r="S736" s="186">
        <v>0</v>
      </c>
      <c r="T736" s="187">
        <f>S736*H736</f>
        <v>0</v>
      </c>
      <c r="U736" s="37"/>
      <c r="V736" s="37"/>
      <c r="W736" s="37"/>
      <c r="X736" s="37"/>
      <c r="Y736" s="37"/>
      <c r="Z736" s="37"/>
      <c r="AA736" s="37"/>
      <c r="AB736" s="37"/>
      <c r="AC736" s="37"/>
      <c r="AD736" s="37"/>
      <c r="AE736" s="37"/>
      <c r="AR736" s="188" t="s">
        <v>128</v>
      </c>
      <c r="AT736" s="188" t="s">
        <v>124</v>
      </c>
      <c r="AU736" s="188" t="s">
        <v>84</v>
      </c>
      <c r="AY736" s="19" t="s">
        <v>121</v>
      </c>
      <c r="BE736" s="189">
        <f>IF(N736="základní",J736,0)</f>
        <v>0</v>
      </c>
      <c r="BF736" s="189">
        <f>IF(N736="snížená",J736,0)</f>
        <v>0</v>
      </c>
      <c r="BG736" s="189">
        <f>IF(N736="zákl. přenesená",J736,0)</f>
        <v>0</v>
      </c>
      <c r="BH736" s="189">
        <f>IF(N736="sníž. přenesená",J736,0)</f>
        <v>0</v>
      </c>
      <c r="BI736" s="189">
        <f>IF(N736="nulová",J736,0)</f>
        <v>0</v>
      </c>
      <c r="BJ736" s="19" t="s">
        <v>79</v>
      </c>
      <c r="BK736" s="189">
        <f>ROUND(I736*H736,2)</f>
        <v>0</v>
      </c>
      <c r="BL736" s="19" t="s">
        <v>128</v>
      </c>
      <c r="BM736" s="188" t="s">
        <v>758</v>
      </c>
    </row>
    <row r="737" spans="1:65" s="2" customFormat="1" ht="39">
      <c r="A737" s="37"/>
      <c r="B737" s="38"/>
      <c r="C737" s="39"/>
      <c r="D737" s="190" t="s">
        <v>130</v>
      </c>
      <c r="E737" s="39"/>
      <c r="F737" s="191" t="s">
        <v>759</v>
      </c>
      <c r="G737" s="39"/>
      <c r="H737" s="39"/>
      <c r="I737" s="192"/>
      <c r="J737" s="39"/>
      <c r="K737" s="39"/>
      <c r="L737" s="42"/>
      <c r="M737" s="193"/>
      <c r="N737" s="194"/>
      <c r="O737" s="67"/>
      <c r="P737" s="67"/>
      <c r="Q737" s="67"/>
      <c r="R737" s="67"/>
      <c r="S737" s="67"/>
      <c r="T737" s="68"/>
      <c r="U737" s="37"/>
      <c r="V737" s="37"/>
      <c r="W737" s="37"/>
      <c r="X737" s="37"/>
      <c r="Y737" s="37"/>
      <c r="Z737" s="37"/>
      <c r="AA737" s="37"/>
      <c r="AB737" s="37"/>
      <c r="AC737" s="37"/>
      <c r="AD737" s="37"/>
      <c r="AE737" s="37"/>
      <c r="AT737" s="19" t="s">
        <v>130</v>
      </c>
      <c r="AU737" s="19" t="s">
        <v>84</v>
      </c>
    </row>
    <row r="738" spans="1:65" s="2" customFormat="1" ht="11.25">
      <c r="A738" s="37"/>
      <c r="B738" s="38"/>
      <c r="C738" s="39"/>
      <c r="D738" s="217" t="s">
        <v>144</v>
      </c>
      <c r="E738" s="39"/>
      <c r="F738" s="218" t="s">
        <v>760</v>
      </c>
      <c r="G738" s="39"/>
      <c r="H738" s="39"/>
      <c r="I738" s="192"/>
      <c r="J738" s="39"/>
      <c r="K738" s="39"/>
      <c r="L738" s="42"/>
      <c r="M738" s="193"/>
      <c r="N738" s="194"/>
      <c r="O738" s="67"/>
      <c r="P738" s="67"/>
      <c r="Q738" s="67"/>
      <c r="R738" s="67"/>
      <c r="S738" s="67"/>
      <c r="T738" s="68"/>
      <c r="U738" s="37"/>
      <c r="V738" s="37"/>
      <c r="W738" s="37"/>
      <c r="X738" s="37"/>
      <c r="Y738" s="37"/>
      <c r="Z738" s="37"/>
      <c r="AA738" s="37"/>
      <c r="AB738" s="37"/>
      <c r="AC738" s="37"/>
      <c r="AD738" s="37"/>
      <c r="AE738" s="37"/>
      <c r="AT738" s="19" t="s">
        <v>144</v>
      </c>
      <c r="AU738" s="19" t="s">
        <v>84</v>
      </c>
    </row>
    <row r="739" spans="1:65" s="12" customFormat="1" ht="25.9" customHeight="1">
      <c r="B739" s="161"/>
      <c r="C739" s="162"/>
      <c r="D739" s="163" t="s">
        <v>73</v>
      </c>
      <c r="E739" s="164" t="s">
        <v>761</v>
      </c>
      <c r="F739" s="164" t="s">
        <v>762</v>
      </c>
      <c r="G739" s="162"/>
      <c r="H739" s="162"/>
      <c r="I739" s="165"/>
      <c r="J739" s="166">
        <f>BK739</f>
        <v>0</v>
      </c>
      <c r="K739" s="162"/>
      <c r="L739" s="167"/>
      <c r="M739" s="168"/>
      <c r="N739" s="169"/>
      <c r="O739" s="169"/>
      <c r="P739" s="170">
        <f>P740+P746+P749+P774+P959+P969+P972+P979+P1146</f>
        <v>0</v>
      </c>
      <c r="Q739" s="169"/>
      <c r="R739" s="170">
        <f>R740+R746+R749+R774+R959+R969+R972+R979+R1146</f>
        <v>2.7514660000000002</v>
      </c>
      <c r="S739" s="169"/>
      <c r="T739" s="171">
        <f>T740+T746+T749+T774+T959+T969+T972+T979+T1146</f>
        <v>2.1880343999999998</v>
      </c>
      <c r="AR739" s="172" t="s">
        <v>84</v>
      </c>
      <c r="AT739" s="173" t="s">
        <v>73</v>
      </c>
      <c r="AU739" s="173" t="s">
        <v>74</v>
      </c>
      <c r="AY739" s="172" t="s">
        <v>121</v>
      </c>
      <c r="BK739" s="174">
        <f>BK740+BK746+BK749+BK774+BK959+BK969+BK972+BK979+BK1146</f>
        <v>0</v>
      </c>
    </row>
    <row r="740" spans="1:65" s="12" customFormat="1" ht="22.9" customHeight="1">
      <c r="B740" s="161"/>
      <c r="C740" s="162"/>
      <c r="D740" s="163" t="s">
        <v>73</v>
      </c>
      <c r="E740" s="175" t="s">
        <v>763</v>
      </c>
      <c r="F740" s="175" t="s">
        <v>764</v>
      </c>
      <c r="G740" s="162"/>
      <c r="H740" s="162"/>
      <c r="I740" s="165"/>
      <c r="J740" s="176">
        <f>BK740</f>
        <v>0</v>
      </c>
      <c r="K740" s="162"/>
      <c r="L740" s="167"/>
      <c r="M740" s="168"/>
      <c r="N740" s="169"/>
      <c r="O740" s="169"/>
      <c r="P740" s="170">
        <f>SUM(P741:P745)</f>
        <v>0</v>
      </c>
      <c r="Q740" s="169"/>
      <c r="R740" s="170">
        <f>SUM(R741:R745)</f>
        <v>0.03</v>
      </c>
      <c r="S740" s="169"/>
      <c r="T740" s="171">
        <f>SUM(T741:T745)</f>
        <v>0</v>
      </c>
      <c r="AR740" s="172" t="s">
        <v>84</v>
      </c>
      <c r="AT740" s="173" t="s">
        <v>73</v>
      </c>
      <c r="AU740" s="173" t="s">
        <v>79</v>
      </c>
      <c r="AY740" s="172" t="s">
        <v>121</v>
      </c>
      <c r="BK740" s="174">
        <f>SUM(BK741:BK745)</f>
        <v>0</v>
      </c>
    </row>
    <row r="741" spans="1:65" s="2" customFormat="1" ht="33" customHeight="1">
      <c r="A741" s="37"/>
      <c r="B741" s="38"/>
      <c r="C741" s="177" t="s">
        <v>765</v>
      </c>
      <c r="D741" s="177" t="s">
        <v>124</v>
      </c>
      <c r="E741" s="178" t="s">
        <v>766</v>
      </c>
      <c r="F741" s="179" t="s">
        <v>767</v>
      </c>
      <c r="G741" s="180" t="s">
        <v>231</v>
      </c>
      <c r="H741" s="181">
        <v>6</v>
      </c>
      <c r="I741" s="182"/>
      <c r="J741" s="183">
        <f>ROUND(I741*H741,2)</f>
        <v>0</v>
      </c>
      <c r="K741" s="179" t="s">
        <v>21</v>
      </c>
      <c r="L741" s="42"/>
      <c r="M741" s="184" t="s">
        <v>21</v>
      </c>
      <c r="N741" s="185" t="s">
        <v>45</v>
      </c>
      <c r="O741" s="67"/>
      <c r="P741" s="186">
        <f>O741*H741</f>
        <v>0</v>
      </c>
      <c r="Q741" s="186">
        <v>5.0000000000000001E-3</v>
      </c>
      <c r="R741" s="186">
        <f>Q741*H741</f>
        <v>0.03</v>
      </c>
      <c r="S741" s="186">
        <v>0</v>
      </c>
      <c r="T741" s="187">
        <f>S741*H741</f>
        <v>0</v>
      </c>
      <c r="U741" s="37"/>
      <c r="V741" s="37"/>
      <c r="W741" s="37"/>
      <c r="X741" s="37"/>
      <c r="Y741" s="37"/>
      <c r="Z741" s="37"/>
      <c r="AA741" s="37"/>
      <c r="AB741" s="37"/>
      <c r="AC741" s="37"/>
      <c r="AD741" s="37"/>
      <c r="AE741" s="37"/>
      <c r="AR741" s="188" t="s">
        <v>359</v>
      </c>
      <c r="AT741" s="188" t="s">
        <v>124</v>
      </c>
      <c r="AU741" s="188" t="s">
        <v>84</v>
      </c>
      <c r="AY741" s="19" t="s">
        <v>121</v>
      </c>
      <c r="BE741" s="189">
        <f>IF(N741="základní",J741,0)</f>
        <v>0</v>
      </c>
      <c r="BF741" s="189">
        <f>IF(N741="snížená",J741,0)</f>
        <v>0</v>
      </c>
      <c r="BG741" s="189">
        <f>IF(N741="zákl. přenesená",J741,0)</f>
        <v>0</v>
      </c>
      <c r="BH741" s="189">
        <f>IF(N741="sníž. přenesená",J741,0)</f>
        <v>0</v>
      </c>
      <c r="BI741" s="189">
        <f>IF(N741="nulová",J741,0)</f>
        <v>0</v>
      </c>
      <c r="BJ741" s="19" t="s">
        <v>79</v>
      </c>
      <c r="BK741" s="189">
        <f>ROUND(I741*H741,2)</f>
        <v>0</v>
      </c>
      <c r="BL741" s="19" t="s">
        <v>359</v>
      </c>
      <c r="BM741" s="188" t="s">
        <v>768</v>
      </c>
    </row>
    <row r="742" spans="1:65" s="2" customFormat="1" ht="19.5">
      <c r="A742" s="37"/>
      <c r="B742" s="38"/>
      <c r="C742" s="39"/>
      <c r="D742" s="190" t="s">
        <v>130</v>
      </c>
      <c r="E742" s="39"/>
      <c r="F742" s="191" t="s">
        <v>769</v>
      </c>
      <c r="G742" s="39"/>
      <c r="H742" s="39"/>
      <c r="I742" s="192"/>
      <c r="J742" s="39"/>
      <c r="K742" s="39"/>
      <c r="L742" s="42"/>
      <c r="M742" s="193"/>
      <c r="N742" s="194"/>
      <c r="O742" s="67"/>
      <c r="P742" s="67"/>
      <c r="Q742" s="67"/>
      <c r="R742" s="67"/>
      <c r="S742" s="67"/>
      <c r="T742" s="68"/>
      <c r="U742" s="37"/>
      <c r="V742" s="37"/>
      <c r="W742" s="37"/>
      <c r="X742" s="37"/>
      <c r="Y742" s="37"/>
      <c r="Z742" s="37"/>
      <c r="AA742" s="37"/>
      <c r="AB742" s="37"/>
      <c r="AC742" s="37"/>
      <c r="AD742" s="37"/>
      <c r="AE742" s="37"/>
      <c r="AT742" s="19" t="s">
        <v>130</v>
      </c>
      <c r="AU742" s="19" t="s">
        <v>84</v>
      </c>
    </row>
    <row r="743" spans="1:65" s="2" customFormat="1" ht="24.2" customHeight="1">
      <c r="A743" s="37"/>
      <c r="B743" s="38"/>
      <c r="C743" s="177" t="s">
        <v>770</v>
      </c>
      <c r="D743" s="177" t="s">
        <v>124</v>
      </c>
      <c r="E743" s="178" t="s">
        <v>771</v>
      </c>
      <c r="F743" s="179" t="s">
        <v>772</v>
      </c>
      <c r="G743" s="180" t="s">
        <v>773</v>
      </c>
      <c r="H743" s="250"/>
      <c r="I743" s="182"/>
      <c r="J743" s="183">
        <f>ROUND(I743*H743,2)</f>
        <v>0</v>
      </c>
      <c r="K743" s="179" t="s">
        <v>141</v>
      </c>
      <c r="L743" s="42"/>
      <c r="M743" s="184" t="s">
        <v>21</v>
      </c>
      <c r="N743" s="185" t="s">
        <v>45</v>
      </c>
      <c r="O743" s="67"/>
      <c r="P743" s="186">
        <f>O743*H743</f>
        <v>0</v>
      </c>
      <c r="Q743" s="186">
        <v>0</v>
      </c>
      <c r="R743" s="186">
        <f>Q743*H743</f>
        <v>0</v>
      </c>
      <c r="S743" s="186">
        <v>0</v>
      </c>
      <c r="T743" s="187">
        <f>S743*H743</f>
        <v>0</v>
      </c>
      <c r="U743" s="37"/>
      <c r="V743" s="37"/>
      <c r="W743" s="37"/>
      <c r="X743" s="37"/>
      <c r="Y743" s="37"/>
      <c r="Z743" s="37"/>
      <c r="AA743" s="37"/>
      <c r="AB743" s="37"/>
      <c r="AC743" s="37"/>
      <c r="AD743" s="37"/>
      <c r="AE743" s="37"/>
      <c r="AR743" s="188" t="s">
        <v>359</v>
      </c>
      <c r="AT743" s="188" t="s">
        <v>124</v>
      </c>
      <c r="AU743" s="188" t="s">
        <v>84</v>
      </c>
      <c r="AY743" s="19" t="s">
        <v>121</v>
      </c>
      <c r="BE743" s="189">
        <f>IF(N743="základní",J743,0)</f>
        <v>0</v>
      </c>
      <c r="BF743" s="189">
        <f>IF(N743="snížená",J743,0)</f>
        <v>0</v>
      </c>
      <c r="BG743" s="189">
        <f>IF(N743="zákl. přenesená",J743,0)</f>
        <v>0</v>
      </c>
      <c r="BH743" s="189">
        <f>IF(N743="sníž. přenesená",J743,0)</f>
        <v>0</v>
      </c>
      <c r="BI743" s="189">
        <f>IF(N743="nulová",J743,0)</f>
        <v>0</v>
      </c>
      <c r="BJ743" s="19" t="s">
        <v>79</v>
      </c>
      <c r="BK743" s="189">
        <f>ROUND(I743*H743,2)</f>
        <v>0</v>
      </c>
      <c r="BL743" s="19" t="s">
        <v>359</v>
      </c>
      <c r="BM743" s="188" t="s">
        <v>774</v>
      </c>
    </row>
    <row r="744" spans="1:65" s="2" customFormat="1" ht="29.25">
      <c r="A744" s="37"/>
      <c r="B744" s="38"/>
      <c r="C744" s="39"/>
      <c r="D744" s="190" t="s">
        <v>130</v>
      </c>
      <c r="E744" s="39"/>
      <c r="F744" s="191" t="s">
        <v>775</v>
      </c>
      <c r="G744" s="39"/>
      <c r="H744" s="39"/>
      <c r="I744" s="192"/>
      <c r="J744" s="39"/>
      <c r="K744" s="39"/>
      <c r="L744" s="42"/>
      <c r="M744" s="193"/>
      <c r="N744" s="194"/>
      <c r="O744" s="67"/>
      <c r="P744" s="67"/>
      <c r="Q744" s="67"/>
      <c r="R744" s="67"/>
      <c r="S744" s="67"/>
      <c r="T744" s="68"/>
      <c r="U744" s="37"/>
      <c r="V744" s="37"/>
      <c r="W744" s="37"/>
      <c r="X744" s="37"/>
      <c r="Y744" s="37"/>
      <c r="Z744" s="37"/>
      <c r="AA744" s="37"/>
      <c r="AB744" s="37"/>
      <c r="AC744" s="37"/>
      <c r="AD744" s="37"/>
      <c r="AE744" s="37"/>
      <c r="AT744" s="19" t="s">
        <v>130</v>
      </c>
      <c r="AU744" s="19" t="s">
        <v>84</v>
      </c>
    </row>
    <row r="745" spans="1:65" s="2" customFormat="1" ht="11.25">
      <c r="A745" s="37"/>
      <c r="B745" s="38"/>
      <c r="C745" s="39"/>
      <c r="D745" s="217" t="s">
        <v>144</v>
      </c>
      <c r="E745" s="39"/>
      <c r="F745" s="218" t="s">
        <v>776</v>
      </c>
      <c r="G745" s="39"/>
      <c r="H745" s="39"/>
      <c r="I745" s="192"/>
      <c r="J745" s="39"/>
      <c r="K745" s="39"/>
      <c r="L745" s="42"/>
      <c r="M745" s="193"/>
      <c r="N745" s="194"/>
      <c r="O745" s="67"/>
      <c r="P745" s="67"/>
      <c r="Q745" s="67"/>
      <c r="R745" s="67"/>
      <c r="S745" s="67"/>
      <c r="T745" s="68"/>
      <c r="U745" s="37"/>
      <c r="V745" s="37"/>
      <c r="W745" s="37"/>
      <c r="X745" s="37"/>
      <c r="Y745" s="37"/>
      <c r="Z745" s="37"/>
      <c r="AA745" s="37"/>
      <c r="AB745" s="37"/>
      <c r="AC745" s="37"/>
      <c r="AD745" s="37"/>
      <c r="AE745" s="37"/>
      <c r="AT745" s="19" t="s">
        <v>144</v>
      </c>
      <c r="AU745" s="19" t="s">
        <v>84</v>
      </c>
    </row>
    <row r="746" spans="1:65" s="12" customFormat="1" ht="22.9" customHeight="1">
      <c r="B746" s="161"/>
      <c r="C746" s="162"/>
      <c r="D746" s="163" t="s">
        <v>73</v>
      </c>
      <c r="E746" s="175" t="s">
        <v>777</v>
      </c>
      <c r="F746" s="175" t="s">
        <v>778</v>
      </c>
      <c r="G746" s="162"/>
      <c r="H746" s="162"/>
      <c r="I746" s="165"/>
      <c r="J746" s="176">
        <f>BK746</f>
        <v>0</v>
      </c>
      <c r="K746" s="162"/>
      <c r="L746" s="167"/>
      <c r="M746" s="168"/>
      <c r="N746" s="169"/>
      <c r="O746" s="169"/>
      <c r="P746" s="170">
        <f>SUM(P747:P748)</f>
        <v>0</v>
      </c>
      <c r="Q746" s="169"/>
      <c r="R746" s="170">
        <f>SUM(R747:R748)</f>
        <v>0</v>
      </c>
      <c r="S746" s="169"/>
      <c r="T746" s="171">
        <f>SUM(T747:T748)</f>
        <v>0</v>
      </c>
      <c r="AR746" s="172" t="s">
        <v>84</v>
      </c>
      <c r="AT746" s="173" t="s">
        <v>73</v>
      </c>
      <c r="AU746" s="173" t="s">
        <v>79</v>
      </c>
      <c r="AY746" s="172" t="s">
        <v>121</v>
      </c>
      <c r="BK746" s="174">
        <f>SUM(BK747:BK748)</f>
        <v>0</v>
      </c>
    </row>
    <row r="747" spans="1:65" s="2" customFormat="1" ht="37.9" customHeight="1">
      <c r="A747" s="37"/>
      <c r="B747" s="38"/>
      <c r="C747" s="177" t="s">
        <v>779</v>
      </c>
      <c r="D747" s="177" t="s">
        <v>124</v>
      </c>
      <c r="E747" s="178" t="s">
        <v>780</v>
      </c>
      <c r="F747" s="179" t="s">
        <v>781</v>
      </c>
      <c r="G747" s="180" t="s">
        <v>206</v>
      </c>
      <c r="H747" s="181">
        <v>15</v>
      </c>
      <c r="I747" s="182"/>
      <c r="J747" s="183">
        <f>ROUND(I747*H747,2)</f>
        <v>0</v>
      </c>
      <c r="K747" s="179" t="s">
        <v>21</v>
      </c>
      <c r="L747" s="42"/>
      <c r="M747" s="184" t="s">
        <v>21</v>
      </c>
      <c r="N747" s="185" t="s">
        <v>45</v>
      </c>
      <c r="O747" s="67"/>
      <c r="P747" s="186">
        <f>O747*H747</f>
        <v>0</v>
      </c>
      <c r="Q747" s="186">
        <v>0</v>
      </c>
      <c r="R747" s="186">
        <f>Q747*H747</f>
        <v>0</v>
      </c>
      <c r="S747" s="186">
        <v>0</v>
      </c>
      <c r="T747" s="187">
        <f>S747*H747</f>
        <v>0</v>
      </c>
      <c r="U747" s="37"/>
      <c r="V747" s="37"/>
      <c r="W747" s="37"/>
      <c r="X747" s="37"/>
      <c r="Y747" s="37"/>
      <c r="Z747" s="37"/>
      <c r="AA747" s="37"/>
      <c r="AB747" s="37"/>
      <c r="AC747" s="37"/>
      <c r="AD747" s="37"/>
      <c r="AE747" s="37"/>
      <c r="AR747" s="188" t="s">
        <v>359</v>
      </c>
      <c r="AT747" s="188" t="s">
        <v>124</v>
      </c>
      <c r="AU747" s="188" t="s">
        <v>84</v>
      </c>
      <c r="AY747" s="19" t="s">
        <v>121</v>
      </c>
      <c r="BE747" s="189">
        <f>IF(N747="základní",J747,0)</f>
        <v>0</v>
      </c>
      <c r="BF747" s="189">
        <f>IF(N747="snížená",J747,0)</f>
        <v>0</v>
      </c>
      <c r="BG747" s="189">
        <f>IF(N747="zákl. přenesená",J747,0)</f>
        <v>0</v>
      </c>
      <c r="BH747" s="189">
        <f>IF(N747="sníž. přenesená",J747,0)</f>
        <v>0</v>
      </c>
      <c r="BI747" s="189">
        <f>IF(N747="nulová",J747,0)</f>
        <v>0</v>
      </c>
      <c r="BJ747" s="19" t="s">
        <v>79</v>
      </c>
      <c r="BK747" s="189">
        <f>ROUND(I747*H747,2)</f>
        <v>0</v>
      </c>
      <c r="BL747" s="19" t="s">
        <v>359</v>
      </c>
      <c r="BM747" s="188" t="s">
        <v>782</v>
      </c>
    </row>
    <row r="748" spans="1:65" s="2" customFormat="1" ht="19.5">
      <c r="A748" s="37"/>
      <c r="B748" s="38"/>
      <c r="C748" s="39"/>
      <c r="D748" s="190" t="s">
        <v>130</v>
      </c>
      <c r="E748" s="39"/>
      <c r="F748" s="191" t="s">
        <v>783</v>
      </c>
      <c r="G748" s="39"/>
      <c r="H748" s="39"/>
      <c r="I748" s="192"/>
      <c r="J748" s="39"/>
      <c r="K748" s="39"/>
      <c r="L748" s="42"/>
      <c r="M748" s="193"/>
      <c r="N748" s="194"/>
      <c r="O748" s="67"/>
      <c r="P748" s="67"/>
      <c r="Q748" s="67"/>
      <c r="R748" s="67"/>
      <c r="S748" s="67"/>
      <c r="T748" s="68"/>
      <c r="U748" s="37"/>
      <c r="V748" s="37"/>
      <c r="W748" s="37"/>
      <c r="X748" s="37"/>
      <c r="Y748" s="37"/>
      <c r="Z748" s="37"/>
      <c r="AA748" s="37"/>
      <c r="AB748" s="37"/>
      <c r="AC748" s="37"/>
      <c r="AD748" s="37"/>
      <c r="AE748" s="37"/>
      <c r="AT748" s="19" t="s">
        <v>130</v>
      </c>
      <c r="AU748" s="19" t="s">
        <v>84</v>
      </c>
    </row>
    <row r="749" spans="1:65" s="12" customFormat="1" ht="22.9" customHeight="1">
      <c r="B749" s="161"/>
      <c r="C749" s="162"/>
      <c r="D749" s="163" t="s">
        <v>73</v>
      </c>
      <c r="E749" s="175" t="s">
        <v>784</v>
      </c>
      <c r="F749" s="175" t="s">
        <v>785</v>
      </c>
      <c r="G749" s="162"/>
      <c r="H749" s="162"/>
      <c r="I749" s="165"/>
      <c r="J749" s="176">
        <f>BK749</f>
        <v>0</v>
      </c>
      <c r="K749" s="162"/>
      <c r="L749" s="167"/>
      <c r="M749" s="168"/>
      <c r="N749" s="169"/>
      <c r="O749" s="169"/>
      <c r="P749" s="170">
        <f>SUM(P750:P773)</f>
        <v>0</v>
      </c>
      <c r="Q749" s="169"/>
      <c r="R749" s="170">
        <f>SUM(R750:R773)</f>
        <v>0.58378600000000003</v>
      </c>
      <c r="S749" s="169"/>
      <c r="T749" s="171">
        <f>SUM(T750:T773)</f>
        <v>0.30126800000000004</v>
      </c>
      <c r="AR749" s="172" t="s">
        <v>84</v>
      </c>
      <c r="AT749" s="173" t="s">
        <v>73</v>
      </c>
      <c r="AU749" s="173" t="s">
        <v>79</v>
      </c>
      <c r="AY749" s="172" t="s">
        <v>121</v>
      </c>
      <c r="BK749" s="174">
        <f>SUM(BK750:BK773)</f>
        <v>0</v>
      </c>
    </row>
    <row r="750" spans="1:65" s="2" customFormat="1" ht="16.5" customHeight="1">
      <c r="A750" s="37"/>
      <c r="B750" s="38"/>
      <c r="C750" s="177" t="s">
        <v>786</v>
      </c>
      <c r="D750" s="177" t="s">
        <v>124</v>
      </c>
      <c r="E750" s="178" t="s">
        <v>787</v>
      </c>
      <c r="F750" s="179" t="s">
        <v>788</v>
      </c>
      <c r="G750" s="180" t="s">
        <v>127</v>
      </c>
      <c r="H750" s="181">
        <v>180.4</v>
      </c>
      <c r="I750" s="182"/>
      <c r="J750" s="183">
        <f>ROUND(I750*H750,2)</f>
        <v>0</v>
      </c>
      <c r="K750" s="179" t="s">
        <v>141</v>
      </c>
      <c r="L750" s="42"/>
      <c r="M750" s="184" t="s">
        <v>21</v>
      </c>
      <c r="N750" s="185" t="s">
        <v>45</v>
      </c>
      <c r="O750" s="67"/>
      <c r="P750" s="186">
        <f>O750*H750</f>
        <v>0</v>
      </c>
      <c r="Q750" s="186">
        <v>0</v>
      </c>
      <c r="R750" s="186">
        <f>Q750*H750</f>
        <v>0</v>
      </c>
      <c r="S750" s="186">
        <v>1.67E-3</v>
      </c>
      <c r="T750" s="187">
        <f>S750*H750</f>
        <v>0.30126800000000004</v>
      </c>
      <c r="U750" s="37"/>
      <c r="V750" s="37"/>
      <c r="W750" s="37"/>
      <c r="X750" s="37"/>
      <c r="Y750" s="37"/>
      <c r="Z750" s="37"/>
      <c r="AA750" s="37"/>
      <c r="AB750" s="37"/>
      <c r="AC750" s="37"/>
      <c r="AD750" s="37"/>
      <c r="AE750" s="37"/>
      <c r="AR750" s="188" t="s">
        <v>359</v>
      </c>
      <c r="AT750" s="188" t="s">
        <v>124</v>
      </c>
      <c r="AU750" s="188" t="s">
        <v>84</v>
      </c>
      <c r="AY750" s="19" t="s">
        <v>121</v>
      </c>
      <c r="BE750" s="189">
        <f>IF(N750="základní",J750,0)</f>
        <v>0</v>
      </c>
      <c r="BF750" s="189">
        <f>IF(N750="snížená",J750,0)</f>
        <v>0</v>
      </c>
      <c r="BG750" s="189">
        <f>IF(N750="zákl. přenesená",J750,0)</f>
        <v>0</v>
      </c>
      <c r="BH750" s="189">
        <f>IF(N750="sníž. přenesená",J750,0)</f>
        <v>0</v>
      </c>
      <c r="BI750" s="189">
        <f>IF(N750="nulová",J750,0)</f>
        <v>0</v>
      </c>
      <c r="BJ750" s="19" t="s">
        <v>79</v>
      </c>
      <c r="BK750" s="189">
        <f>ROUND(I750*H750,2)</f>
        <v>0</v>
      </c>
      <c r="BL750" s="19" t="s">
        <v>359</v>
      </c>
      <c r="BM750" s="188" t="s">
        <v>789</v>
      </c>
    </row>
    <row r="751" spans="1:65" s="2" customFormat="1" ht="11.25">
      <c r="A751" s="37"/>
      <c r="B751" s="38"/>
      <c r="C751" s="39"/>
      <c r="D751" s="190" t="s">
        <v>130</v>
      </c>
      <c r="E751" s="39"/>
      <c r="F751" s="191" t="s">
        <v>790</v>
      </c>
      <c r="G751" s="39"/>
      <c r="H751" s="39"/>
      <c r="I751" s="192"/>
      <c r="J751" s="39"/>
      <c r="K751" s="39"/>
      <c r="L751" s="42"/>
      <c r="M751" s="193"/>
      <c r="N751" s="194"/>
      <c r="O751" s="67"/>
      <c r="P751" s="67"/>
      <c r="Q751" s="67"/>
      <c r="R751" s="67"/>
      <c r="S751" s="67"/>
      <c r="T751" s="68"/>
      <c r="U751" s="37"/>
      <c r="V751" s="37"/>
      <c r="W751" s="37"/>
      <c r="X751" s="37"/>
      <c r="Y751" s="37"/>
      <c r="Z751" s="37"/>
      <c r="AA751" s="37"/>
      <c r="AB751" s="37"/>
      <c r="AC751" s="37"/>
      <c r="AD751" s="37"/>
      <c r="AE751" s="37"/>
      <c r="AT751" s="19" t="s">
        <v>130</v>
      </c>
      <c r="AU751" s="19" t="s">
        <v>84</v>
      </c>
    </row>
    <row r="752" spans="1:65" s="2" customFormat="1" ht="11.25">
      <c r="A752" s="37"/>
      <c r="B752" s="38"/>
      <c r="C752" s="39"/>
      <c r="D752" s="217" t="s">
        <v>144</v>
      </c>
      <c r="E752" s="39"/>
      <c r="F752" s="218" t="s">
        <v>791</v>
      </c>
      <c r="G752" s="39"/>
      <c r="H752" s="39"/>
      <c r="I752" s="192"/>
      <c r="J752" s="39"/>
      <c r="K752" s="39"/>
      <c r="L752" s="42"/>
      <c r="M752" s="193"/>
      <c r="N752" s="194"/>
      <c r="O752" s="67"/>
      <c r="P752" s="67"/>
      <c r="Q752" s="67"/>
      <c r="R752" s="67"/>
      <c r="S752" s="67"/>
      <c r="T752" s="68"/>
      <c r="U752" s="37"/>
      <c r="V752" s="37"/>
      <c r="W752" s="37"/>
      <c r="X752" s="37"/>
      <c r="Y752" s="37"/>
      <c r="Z752" s="37"/>
      <c r="AA752" s="37"/>
      <c r="AB752" s="37"/>
      <c r="AC752" s="37"/>
      <c r="AD752" s="37"/>
      <c r="AE752" s="37"/>
      <c r="AT752" s="19" t="s">
        <v>144</v>
      </c>
      <c r="AU752" s="19" t="s">
        <v>84</v>
      </c>
    </row>
    <row r="753" spans="1:65" s="13" customFormat="1" ht="11.25">
      <c r="B753" s="195"/>
      <c r="C753" s="196"/>
      <c r="D753" s="190" t="s">
        <v>131</v>
      </c>
      <c r="E753" s="197" t="s">
        <v>21</v>
      </c>
      <c r="F753" s="198" t="s">
        <v>792</v>
      </c>
      <c r="G753" s="196"/>
      <c r="H753" s="199">
        <v>180.4</v>
      </c>
      <c r="I753" s="200"/>
      <c r="J753" s="196"/>
      <c r="K753" s="196"/>
      <c r="L753" s="201"/>
      <c r="M753" s="202"/>
      <c r="N753" s="203"/>
      <c r="O753" s="203"/>
      <c r="P753" s="203"/>
      <c r="Q753" s="203"/>
      <c r="R753" s="203"/>
      <c r="S753" s="203"/>
      <c r="T753" s="204"/>
      <c r="AT753" s="205" t="s">
        <v>131</v>
      </c>
      <c r="AU753" s="205" t="s">
        <v>84</v>
      </c>
      <c r="AV753" s="13" t="s">
        <v>84</v>
      </c>
      <c r="AW753" s="13" t="s">
        <v>36</v>
      </c>
      <c r="AX753" s="13" t="s">
        <v>79</v>
      </c>
      <c r="AY753" s="205" t="s">
        <v>121</v>
      </c>
    </row>
    <row r="754" spans="1:65" s="2" customFormat="1" ht="49.15" customHeight="1">
      <c r="A754" s="37"/>
      <c r="B754" s="38"/>
      <c r="C754" s="177" t="s">
        <v>793</v>
      </c>
      <c r="D754" s="177" t="s">
        <v>124</v>
      </c>
      <c r="E754" s="178" t="s">
        <v>794</v>
      </c>
      <c r="F754" s="179" t="s">
        <v>795</v>
      </c>
      <c r="G754" s="180" t="s">
        <v>127</v>
      </c>
      <c r="H754" s="181">
        <v>126.6</v>
      </c>
      <c r="I754" s="182"/>
      <c r="J754" s="183">
        <f>ROUND(I754*H754,2)</f>
        <v>0</v>
      </c>
      <c r="K754" s="179" t="s">
        <v>21</v>
      </c>
      <c r="L754" s="42"/>
      <c r="M754" s="184" t="s">
        <v>21</v>
      </c>
      <c r="N754" s="185" t="s">
        <v>45</v>
      </c>
      <c r="O754" s="67"/>
      <c r="P754" s="186">
        <f>O754*H754</f>
        <v>0</v>
      </c>
      <c r="Q754" s="186">
        <v>3.0000000000000001E-3</v>
      </c>
      <c r="R754" s="186">
        <f>Q754*H754</f>
        <v>0.37979999999999997</v>
      </c>
      <c r="S754" s="186">
        <v>0</v>
      </c>
      <c r="T754" s="187">
        <f>S754*H754</f>
        <v>0</v>
      </c>
      <c r="U754" s="37"/>
      <c r="V754" s="37"/>
      <c r="W754" s="37"/>
      <c r="X754" s="37"/>
      <c r="Y754" s="37"/>
      <c r="Z754" s="37"/>
      <c r="AA754" s="37"/>
      <c r="AB754" s="37"/>
      <c r="AC754" s="37"/>
      <c r="AD754" s="37"/>
      <c r="AE754" s="37"/>
      <c r="AR754" s="188" t="s">
        <v>359</v>
      </c>
      <c r="AT754" s="188" t="s">
        <v>124</v>
      </c>
      <c r="AU754" s="188" t="s">
        <v>84</v>
      </c>
      <c r="AY754" s="19" t="s">
        <v>121</v>
      </c>
      <c r="BE754" s="189">
        <f>IF(N754="základní",J754,0)</f>
        <v>0</v>
      </c>
      <c r="BF754" s="189">
        <f>IF(N754="snížená",J754,0)</f>
        <v>0</v>
      </c>
      <c r="BG754" s="189">
        <f>IF(N754="zákl. přenesená",J754,0)</f>
        <v>0</v>
      </c>
      <c r="BH754" s="189">
        <f>IF(N754="sníž. přenesená",J754,0)</f>
        <v>0</v>
      </c>
      <c r="BI754" s="189">
        <f>IF(N754="nulová",J754,0)</f>
        <v>0</v>
      </c>
      <c r="BJ754" s="19" t="s">
        <v>79</v>
      </c>
      <c r="BK754" s="189">
        <f>ROUND(I754*H754,2)</f>
        <v>0</v>
      </c>
      <c r="BL754" s="19" t="s">
        <v>359</v>
      </c>
      <c r="BM754" s="188" t="s">
        <v>796</v>
      </c>
    </row>
    <row r="755" spans="1:65" s="2" customFormat="1" ht="29.25">
      <c r="A755" s="37"/>
      <c r="B755" s="38"/>
      <c r="C755" s="39"/>
      <c r="D755" s="190" t="s">
        <v>130</v>
      </c>
      <c r="E755" s="39"/>
      <c r="F755" s="191" t="s">
        <v>797</v>
      </c>
      <c r="G755" s="39"/>
      <c r="H755" s="39"/>
      <c r="I755" s="192"/>
      <c r="J755" s="39"/>
      <c r="K755" s="39"/>
      <c r="L755" s="42"/>
      <c r="M755" s="193"/>
      <c r="N755" s="194"/>
      <c r="O755" s="67"/>
      <c r="P755" s="67"/>
      <c r="Q755" s="67"/>
      <c r="R755" s="67"/>
      <c r="S755" s="67"/>
      <c r="T755" s="68"/>
      <c r="U755" s="37"/>
      <c r="V755" s="37"/>
      <c r="W755" s="37"/>
      <c r="X755" s="37"/>
      <c r="Y755" s="37"/>
      <c r="Z755" s="37"/>
      <c r="AA755" s="37"/>
      <c r="AB755" s="37"/>
      <c r="AC755" s="37"/>
      <c r="AD755" s="37"/>
      <c r="AE755" s="37"/>
      <c r="AT755" s="19" t="s">
        <v>130</v>
      </c>
      <c r="AU755" s="19" t="s">
        <v>84</v>
      </c>
    </row>
    <row r="756" spans="1:65" s="2" customFormat="1" ht="49.15" customHeight="1">
      <c r="A756" s="37"/>
      <c r="B756" s="38"/>
      <c r="C756" s="177" t="s">
        <v>798</v>
      </c>
      <c r="D756" s="177" t="s">
        <v>124</v>
      </c>
      <c r="E756" s="178" t="s">
        <v>799</v>
      </c>
      <c r="F756" s="179" t="s">
        <v>800</v>
      </c>
      <c r="G756" s="180" t="s">
        <v>127</v>
      </c>
      <c r="H756" s="181">
        <v>21</v>
      </c>
      <c r="I756" s="182"/>
      <c r="J756" s="183">
        <f>ROUND(I756*H756,2)</f>
        <v>0</v>
      </c>
      <c r="K756" s="179" t="s">
        <v>21</v>
      </c>
      <c r="L756" s="42"/>
      <c r="M756" s="184" t="s">
        <v>21</v>
      </c>
      <c r="N756" s="185" t="s">
        <v>45</v>
      </c>
      <c r="O756" s="67"/>
      <c r="P756" s="186">
        <f>O756*H756</f>
        <v>0</v>
      </c>
      <c r="Q756" s="186">
        <v>3.5799999999999998E-3</v>
      </c>
      <c r="R756" s="186">
        <f>Q756*H756</f>
        <v>7.5179999999999997E-2</v>
      </c>
      <c r="S756" s="186">
        <v>0</v>
      </c>
      <c r="T756" s="187">
        <f>S756*H756</f>
        <v>0</v>
      </c>
      <c r="U756" s="37"/>
      <c r="V756" s="37"/>
      <c r="W756" s="37"/>
      <c r="X756" s="37"/>
      <c r="Y756" s="37"/>
      <c r="Z756" s="37"/>
      <c r="AA756" s="37"/>
      <c r="AB756" s="37"/>
      <c r="AC756" s="37"/>
      <c r="AD756" s="37"/>
      <c r="AE756" s="37"/>
      <c r="AR756" s="188" t="s">
        <v>359</v>
      </c>
      <c r="AT756" s="188" t="s">
        <v>124</v>
      </c>
      <c r="AU756" s="188" t="s">
        <v>84</v>
      </c>
      <c r="AY756" s="19" t="s">
        <v>121</v>
      </c>
      <c r="BE756" s="189">
        <f>IF(N756="základní",J756,0)</f>
        <v>0</v>
      </c>
      <c r="BF756" s="189">
        <f>IF(N756="snížená",J756,0)</f>
        <v>0</v>
      </c>
      <c r="BG756" s="189">
        <f>IF(N756="zákl. přenesená",J756,0)</f>
        <v>0</v>
      </c>
      <c r="BH756" s="189">
        <f>IF(N756="sníž. přenesená",J756,0)</f>
        <v>0</v>
      </c>
      <c r="BI756" s="189">
        <f>IF(N756="nulová",J756,0)</f>
        <v>0</v>
      </c>
      <c r="BJ756" s="19" t="s">
        <v>79</v>
      </c>
      <c r="BK756" s="189">
        <f>ROUND(I756*H756,2)</f>
        <v>0</v>
      </c>
      <c r="BL756" s="19" t="s">
        <v>359</v>
      </c>
      <c r="BM756" s="188" t="s">
        <v>801</v>
      </c>
    </row>
    <row r="757" spans="1:65" s="2" customFormat="1" ht="29.25">
      <c r="A757" s="37"/>
      <c r="B757" s="38"/>
      <c r="C757" s="39"/>
      <c r="D757" s="190" t="s">
        <v>130</v>
      </c>
      <c r="E757" s="39"/>
      <c r="F757" s="191" t="s">
        <v>802</v>
      </c>
      <c r="G757" s="39"/>
      <c r="H757" s="39"/>
      <c r="I757" s="192"/>
      <c r="J757" s="39"/>
      <c r="K757" s="39"/>
      <c r="L757" s="42"/>
      <c r="M757" s="193"/>
      <c r="N757" s="194"/>
      <c r="O757" s="67"/>
      <c r="P757" s="67"/>
      <c r="Q757" s="67"/>
      <c r="R757" s="67"/>
      <c r="S757" s="67"/>
      <c r="T757" s="68"/>
      <c r="U757" s="37"/>
      <c r="V757" s="37"/>
      <c r="W757" s="37"/>
      <c r="X757" s="37"/>
      <c r="Y757" s="37"/>
      <c r="Z757" s="37"/>
      <c r="AA757" s="37"/>
      <c r="AB757" s="37"/>
      <c r="AC757" s="37"/>
      <c r="AD757" s="37"/>
      <c r="AE757" s="37"/>
      <c r="AT757" s="19" t="s">
        <v>130</v>
      </c>
      <c r="AU757" s="19" t="s">
        <v>84</v>
      </c>
    </row>
    <row r="758" spans="1:65" s="2" customFormat="1" ht="49.15" customHeight="1">
      <c r="A758" s="37"/>
      <c r="B758" s="38"/>
      <c r="C758" s="177" t="s">
        <v>803</v>
      </c>
      <c r="D758" s="177" t="s">
        <v>124</v>
      </c>
      <c r="E758" s="178" t="s">
        <v>804</v>
      </c>
      <c r="F758" s="179" t="s">
        <v>805</v>
      </c>
      <c r="G758" s="180" t="s">
        <v>127</v>
      </c>
      <c r="H758" s="181">
        <v>5.4</v>
      </c>
      <c r="I758" s="182"/>
      <c r="J758" s="183">
        <f>ROUND(I758*H758,2)</f>
        <v>0</v>
      </c>
      <c r="K758" s="179" t="s">
        <v>21</v>
      </c>
      <c r="L758" s="42"/>
      <c r="M758" s="184" t="s">
        <v>21</v>
      </c>
      <c r="N758" s="185" t="s">
        <v>45</v>
      </c>
      <c r="O758" s="67"/>
      <c r="P758" s="186">
        <f>O758*H758</f>
        <v>0</v>
      </c>
      <c r="Q758" s="186">
        <v>2.6900000000000001E-3</v>
      </c>
      <c r="R758" s="186">
        <f>Q758*H758</f>
        <v>1.4526000000000002E-2</v>
      </c>
      <c r="S758" s="186">
        <v>0</v>
      </c>
      <c r="T758" s="187">
        <f>S758*H758</f>
        <v>0</v>
      </c>
      <c r="U758" s="37"/>
      <c r="V758" s="37"/>
      <c r="W758" s="37"/>
      <c r="X758" s="37"/>
      <c r="Y758" s="37"/>
      <c r="Z758" s="37"/>
      <c r="AA758" s="37"/>
      <c r="AB758" s="37"/>
      <c r="AC758" s="37"/>
      <c r="AD758" s="37"/>
      <c r="AE758" s="37"/>
      <c r="AR758" s="188" t="s">
        <v>359</v>
      </c>
      <c r="AT758" s="188" t="s">
        <v>124</v>
      </c>
      <c r="AU758" s="188" t="s">
        <v>84</v>
      </c>
      <c r="AY758" s="19" t="s">
        <v>121</v>
      </c>
      <c r="BE758" s="189">
        <f>IF(N758="základní",J758,0)</f>
        <v>0</v>
      </c>
      <c r="BF758" s="189">
        <f>IF(N758="snížená",J758,0)</f>
        <v>0</v>
      </c>
      <c r="BG758" s="189">
        <f>IF(N758="zákl. přenesená",J758,0)</f>
        <v>0</v>
      </c>
      <c r="BH758" s="189">
        <f>IF(N758="sníž. přenesená",J758,0)</f>
        <v>0</v>
      </c>
      <c r="BI758" s="189">
        <f>IF(N758="nulová",J758,0)</f>
        <v>0</v>
      </c>
      <c r="BJ758" s="19" t="s">
        <v>79</v>
      </c>
      <c r="BK758" s="189">
        <f>ROUND(I758*H758,2)</f>
        <v>0</v>
      </c>
      <c r="BL758" s="19" t="s">
        <v>359</v>
      </c>
      <c r="BM758" s="188" t="s">
        <v>806</v>
      </c>
    </row>
    <row r="759" spans="1:65" s="2" customFormat="1" ht="29.25">
      <c r="A759" s="37"/>
      <c r="B759" s="38"/>
      <c r="C759" s="39"/>
      <c r="D759" s="190" t="s">
        <v>130</v>
      </c>
      <c r="E759" s="39"/>
      <c r="F759" s="191" t="s">
        <v>807</v>
      </c>
      <c r="G759" s="39"/>
      <c r="H759" s="39"/>
      <c r="I759" s="192"/>
      <c r="J759" s="39"/>
      <c r="K759" s="39"/>
      <c r="L759" s="42"/>
      <c r="M759" s="193"/>
      <c r="N759" s="194"/>
      <c r="O759" s="67"/>
      <c r="P759" s="67"/>
      <c r="Q759" s="67"/>
      <c r="R759" s="67"/>
      <c r="S759" s="67"/>
      <c r="T759" s="68"/>
      <c r="U759" s="37"/>
      <c r="V759" s="37"/>
      <c r="W759" s="37"/>
      <c r="X759" s="37"/>
      <c r="Y759" s="37"/>
      <c r="Z759" s="37"/>
      <c r="AA759" s="37"/>
      <c r="AB759" s="37"/>
      <c r="AC759" s="37"/>
      <c r="AD759" s="37"/>
      <c r="AE759" s="37"/>
      <c r="AT759" s="19" t="s">
        <v>130</v>
      </c>
      <c r="AU759" s="19" t="s">
        <v>84</v>
      </c>
    </row>
    <row r="760" spans="1:65" s="2" customFormat="1" ht="49.15" customHeight="1">
      <c r="A760" s="37"/>
      <c r="B760" s="38"/>
      <c r="C760" s="177" t="s">
        <v>808</v>
      </c>
      <c r="D760" s="177" t="s">
        <v>124</v>
      </c>
      <c r="E760" s="178" t="s">
        <v>809</v>
      </c>
      <c r="F760" s="179" t="s">
        <v>810</v>
      </c>
      <c r="G760" s="180" t="s">
        <v>127</v>
      </c>
      <c r="H760" s="181">
        <v>2.4</v>
      </c>
      <c r="I760" s="182"/>
      <c r="J760" s="183">
        <f>ROUND(I760*H760,2)</f>
        <v>0</v>
      </c>
      <c r="K760" s="179" t="s">
        <v>21</v>
      </c>
      <c r="L760" s="42"/>
      <c r="M760" s="184" t="s">
        <v>21</v>
      </c>
      <c r="N760" s="185" t="s">
        <v>45</v>
      </c>
      <c r="O760" s="67"/>
      <c r="P760" s="186">
        <f>O760*H760</f>
        <v>0</v>
      </c>
      <c r="Q760" s="186">
        <v>4.2900000000000004E-3</v>
      </c>
      <c r="R760" s="186">
        <f>Q760*H760</f>
        <v>1.0296000000000001E-2</v>
      </c>
      <c r="S760" s="186">
        <v>0</v>
      </c>
      <c r="T760" s="187">
        <f>S760*H760</f>
        <v>0</v>
      </c>
      <c r="U760" s="37"/>
      <c r="V760" s="37"/>
      <c r="W760" s="37"/>
      <c r="X760" s="37"/>
      <c r="Y760" s="37"/>
      <c r="Z760" s="37"/>
      <c r="AA760" s="37"/>
      <c r="AB760" s="37"/>
      <c r="AC760" s="37"/>
      <c r="AD760" s="37"/>
      <c r="AE760" s="37"/>
      <c r="AR760" s="188" t="s">
        <v>359</v>
      </c>
      <c r="AT760" s="188" t="s">
        <v>124</v>
      </c>
      <c r="AU760" s="188" t="s">
        <v>84</v>
      </c>
      <c r="AY760" s="19" t="s">
        <v>121</v>
      </c>
      <c r="BE760" s="189">
        <f>IF(N760="základní",J760,0)</f>
        <v>0</v>
      </c>
      <c r="BF760" s="189">
        <f>IF(N760="snížená",J760,0)</f>
        <v>0</v>
      </c>
      <c r="BG760" s="189">
        <f>IF(N760="zákl. přenesená",J760,0)</f>
        <v>0</v>
      </c>
      <c r="BH760" s="189">
        <f>IF(N760="sníž. přenesená",J760,0)</f>
        <v>0</v>
      </c>
      <c r="BI760" s="189">
        <f>IF(N760="nulová",J760,0)</f>
        <v>0</v>
      </c>
      <c r="BJ760" s="19" t="s">
        <v>79</v>
      </c>
      <c r="BK760" s="189">
        <f>ROUND(I760*H760,2)</f>
        <v>0</v>
      </c>
      <c r="BL760" s="19" t="s">
        <v>359</v>
      </c>
      <c r="BM760" s="188" t="s">
        <v>811</v>
      </c>
    </row>
    <row r="761" spans="1:65" s="2" customFormat="1" ht="29.25">
      <c r="A761" s="37"/>
      <c r="B761" s="38"/>
      <c r="C761" s="39"/>
      <c r="D761" s="190" t="s">
        <v>130</v>
      </c>
      <c r="E761" s="39"/>
      <c r="F761" s="191" t="s">
        <v>812</v>
      </c>
      <c r="G761" s="39"/>
      <c r="H761" s="39"/>
      <c r="I761" s="192"/>
      <c r="J761" s="39"/>
      <c r="K761" s="39"/>
      <c r="L761" s="42"/>
      <c r="M761" s="193"/>
      <c r="N761" s="194"/>
      <c r="O761" s="67"/>
      <c r="P761" s="67"/>
      <c r="Q761" s="67"/>
      <c r="R761" s="67"/>
      <c r="S761" s="67"/>
      <c r="T761" s="68"/>
      <c r="U761" s="37"/>
      <c r="V761" s="37"/>
      <c r="W761" s="37"/>
      <c r="X761" s="37"/>
      <c r="Y761" s="37"/>
      <c r="Z761" s="37"/>
      <c r="AA761" s="37"/>
      <c r="AB761" s="37"/>
      <c r="AC761" s="37"/>
      <c r="AD761" s="37"/>
      <c r="AE761" s="37"/>
      <c r="AT761" s="19" t="s">
        <v>130</v>
      </c>
      <c r="AU761" s="19" t="s">
        <v>84</v>
      </c>
    </row>
    <row r="762" spans="1:65" s="2" customFormat="1" ht="49.15" customHeight="1">
      <c r="A762" s="37"/>
      <c r="B762" s="38"/>
      <c r="C762" s="177" t="s">
        <v>813</v>
      </c>
      <c r="D762" s="177" t="s">
        <v>124</v>
      </c>
      <c r="E762" s="178" t="s">
        <v>814</v>
      </c>
      <c r="F762" s="179" t="s">
        <v>815</v>
      </c>
      <c r="G762" s="180" t="s">
        <v>127</v>
      </c>
      <c r="H762" s="181">
        <v>4.5999999999999996</v>
      </c>
      <c r="I762" s="182"/>
      <c r="J762" s="183">
        <f>ROUND(I762*H762,2)</f>
        <v>0</v>
      </c>
      <c r="K762" s="179" t="s">
        <v>21</v>
      </c>
      <c r="L762" s="42"/>
      <c r="M762" s="184" t="s">
        <v>21</v>
      </c>
      <c r="N762" s="185" t="s">
        <v>45</v>
      </c>
      <c r="O762" s="67"/>
      <c r="P762" s="186">
        <f>O762*H762</f>
        <v>0</v>
      </c>
      <c r="Q762" s="186">
        <v>3.5799999999999998E-3</v>
      </c>
      <c r="R762" s="186">
        <f>Q762*H762</f>
        <v>1.6467999999999997E-2</v>
      </c>
      <c r="S762" s="186">
        <v>0</v>
      </c>
      <c r="T762" s="187">
        <f>S762*H762</f>
        <v>0</v>
      </c>
      <c r="U762" s="37"/>
      <c r="V762" s="37"/>
      <c r="W762" s="37"/>
      <c r="X762" s="37"/>
      <c r="Y762" s="37"/>
      <c r="Z762" s="37"/>
      <c r="AA762" s="37"/>
      <c r="AB762" s="37"/>
      <c r="AC762" s="37"/>
      <c r="AD762" s="37"/>
      <c r="AE762" s="37"/>
      <c r="AR762" s="188" t="s">
        <v>359</v>
      </c>
      <c r="AT762" s="188" t="s">
        <v>124</v>
      </c>
      <c r="AU762" s="188" t="s">
        <v>84</v>
      </c>
      <c r="AY762" s="19" t="s">
        <v>121</v>
      </c>
      <c r="BE762" s="189">
        <f>IF(N762="základní",J762,0)</f>
        <v>0</v>
      </c>
      <c r="BF762" s="189">
        <f>IF(N762="snížená",J762,0)</f>
        <v>0</v>
      </c>
      <c r="BG762" s="189">
        <f>IF(N762="zákl. přenesená",J762,0)</f>
        <v>0</v>
      </c>
      <c r="BH762" s="189">
        <f>IF(N762="sníž. přenesená",J762,0)</f>
        <v>0</v>
      </c>
      <c r="BI762" s="189">
        <f>IF(N762="nulová",J762,0)</f>
        <v>0</v>
      </c>
      <c r="BJ762" s="19" t="s">
        <v>79</v>
      </c>
      <c r="BK762" s="189">
        <f>ROUND(I762*H762,2)</f>
        <v>0</v>
      </c>
      <c r="BL762" s="19" t="s">
        <v>359</v>
      </c>
      <c r="BM762" s="188" t="s">
        <v>816</v>
      </c>
    </row>
    <row r="763" spans="1:65" s="2" customFormat="1" ht="29.25">
      <c r="A763" s="37"/>
      <c r="B763" s="38"/>
      <c r="C763" s="39"/>
      <c r="D763" s="190" t="s">
        <v>130</v>
      </c>
      <c r="E763" s="39"/>
      <c r="F763" s="191" t="s">
        <v>817</v>
      </c>
      <c r="G763" s="39"/>
      <c r="H763" s="39"/>
      <c r="I763" s="192"/>
      <c r="J763" s="39"/>
      <c r="K763" s="39"/>
      <c r="L763" s="42"/>
      <c r="M763" s="193"/>
      <c r="N763" s="194"/>
      <c r="O763" s="67"/>
      <c r="P763" s="67"/>
      <c r="Q763" s="67"/>
      <c r="R763" s="67"/>
      <c r="S763" s="67"/>
      <c r="T763" s="68"/>
      <c r="U763" s="37"/>
      <c r="V763" s="37"/>
      <c r="W763" s="37"/>
      <c r="X763" s="37"/>
      <c r="Y763" s="37"/>
      <c r="Z763" s="37"/>
      <c r="AA763" s="37"/>
      <c r="AB763" s="37"/>
      <c r="AC763" s="37"/>
      <c r="AD763" s="37"/>
      <c r="AE763" s="37"/>
      <c r="AT763" s="19" t="s">
        <v>130</v>
      </c>
      <c r="AU763" s="19" t="s">
        <v>84</v>
      </c>
    </row>
    <row r="764" spans="1:65" s="2" customFormat="1" ht="49.15" customHeight="1">
      <c r="A764" s="37"/>
      <c r="B764" s="38"/>
      <c r="C764" s="177" t="s">
        <v>818</v>
      </c>
      <c r="D764" s="177" t="s">
        <v>124</v>
      </c>
      <c r="E764" s="178" t="s">
        <v>819</v>
      </c>
      <c r="F764" s="179" t="s">
        <v>820</v>
      </c>
      <c r="G764" s="180" t="s">
        <v>127</v>
      </c>
      <c r="H764" s="181">
        <v>15.6</v>
      </c>
      <c r="I764" s="182"/>
      <c r="J764" s="183">
        <f>ROUND(I764*H764,2)</f>
        <v>0</v>
      </c>
      <c r="K764" s="179" t="s">
        <v>21</v>
      </c>
      <c r="L764" s="42"/>
      <c r="M764" s="184" t="s">
        <v>21</v>
      </c>
      <c r="N764" s="185" t="s">
        <v>45</v>
      </c>
      <c r="O764" s="67"/>
      <c r="P764" s="186">
        <f>O764*H764</f>
        <v>0</v>
      </c>
      <c r="Q764" s="186">
        <v>4.2900000000000004E-3</v>
      </c>
      <c r="R764" s="186">
        <f>Q764*H764</f>
        <v>6.6924000000000011E-2</v>
      </c>
      <c r="S764" s="186">
        <v>0</v>
      </c>
      <c r="T764" s="187">
        <f>S764*H764</f>
        <v>0</v>
      </c>
      <c r="U764" s="37"/>
      <c r="V764" s="37"/>
      <c r="W764" s="37"/>
      <c r="X764" s="37"/>
      <c r="Y764" s="37"/>
      <c r="Z764" s="37"/>
      <c r="AA764" s="37"/>
      <c r="AB764" s="37"/>
      <c r="AC764" s="37"/>
      <c r="AD764" s="37"/>
      <c r="AE764" s="37"/>
      <c r="AR764" s="188" t="s">
        <v>359</v>
      </c>
      <c r="AT764" s="188" t="s">
        <v>124</v>
      </c>
      <c r="AU764" s="188" t="s">
        <v>84</v>
      </c>
      <c r="AY764" s="19" t="s">
        <v>121</v>
      </c>
      <c r="BE764" s="189">
        <f>IF(N764="základní",J764,0)</f>
        <v>0</v>
      </c>
      <c r="BF764" s="189">
        <f>IF(N764="snížená",J764,0)</f>
        <v>0</v>
      </c>
      <c r="BG764" s="189">
        <f>IF(N764="zákl. přenesená",J764,0)</f>
        <v>0</v>
      </c>
      <c r="BH764" s="189">
        <f>IF(N764="sníž. přenesená",J764,0)</f>
        <v>0</v>
      </c>
      <c r="BI764" s="189">
        <f>IF(N764="nulová",J764,0)</f>
        <v>0</v>
      </c>
      <c r="BJ764" s="19" t="s">
        <v>79</v>
      </c>
      <c r="BK764" s="189">
        <f>ROUND(I764*H764,2)</f>
        <v>0</v>
      </c>
      <c r="BL764" s="19" t="s">
        <v>359</v>
      </c>
      <c r="BM764" s="188" t="s">
        <v>821</v>
      </c>
    </row>
    <row r="765" spans="1:65" s="2" customFormat="1" ht="29.25">
      <c r="A765" s="37"/>
      <c r="B765" s="38"/>
      <c r="C765" s="39"/>
      <c r="D765" s="190" t="s">
        <v>130</v>
      </c>
      <c r="E765" s="39"/>
      <c r="F765" s="191" t="s">
        <v>822</v>
      </c>
      <c r="G765" s="39"/>
      <c r="H765" s="39"/>
      <c r="I765" s="192"/>
      <c r="J765" s="39"/>
      <c r="K765" s="39"/>
      <c r="L765" s="42"/>
      <c r="M765" s="193"/>
      <c r="N765" s="194"/>
      <c r="O765" s="67"/>
      <c r="P765" s="67"/>
      <c r="Q765" s="67"/>
      <c r="R765" s="67"/>
      <c r="S765" s="67"/>
      <c r="T765" s="68"/>
      <c r="U765" s="37"/>
      <c r="V765" s="37"/>
      <c r="W765" s="37"/>
      <c r="X765" s="37"/>
      <c r="Y765" s="37"/>
      <c r="Z765" s="37"/>
      <c r="AA765" s="37"/>
      <c r="AB765" s="37"/>
      <c r="AC765" s="37"/>
      <c r="AD765" s="37"/>
      <c r="AE765" s="37"/>
      <c r="AT765" s="19" t="s">
        <v>130</v>
      </c>
      <c r="AU765" s="19" t="s">
        <v>84</v>
      </c>
    </row>
    <row r="766" spans="1:65" s="2" customFormat="1" ht="49.15" customHeight="1">
      <c r="A766" s="37"/>
      <c r="B766" s="38"/>
      <c r="C766" s="177" t="s">
        <v>823</v>
      </c>
      <c r="D766" s="177" t="s">
        <v>124</v>
      </c>
      <c r="E766" s="178" t="s">
        <v>824</v>
      </c>
      <c r="F766" s="179" t="s">
        <v>825</v>
      </c>
      <c r="G766" s="180" t="s">
        <v>127</v>
      </c>
      <c r="H766" s="181">
        <v>4.8</v>
      </c>
      <c r="I766" s="182"/>
      <c r="J766" s="183">
        <f>ROUND(I766*H766,2)</f>
        <v>0</v>
      </c>
      <c r="K766" s="179" t="s">
        <v>21</v>
      </c>
      <c r="L766" s="42"/>
      <c r="M766" s="184" t="s">
        <v>21</v>
      </c>
      <c r="N766" s="185" t="s">
        <v>45</v>
      </c>
      <c r="O766" s="67"/>
      <c r="P766" s="186">
        <f>O766*H766</f>
        <v>0</v>
      </c>
      <c r="Q766" s="186">
        <v>4.2900000000000004E-3</v>
      </c>
      <c r="R766" s="186">
        <f>Q766*H766</f>
        <v>2.0592000000000003E-2</v>
      </c>
      <c r="S766" s="186">
        <v>0</v>
      </c>
      <c r="T766" s="187">
        <f>S766*H766</f>
        <v>0</v>
      </c>
      <c r="U766" s="37"/>
      <c r="V766" s="37"/>
      <c r="W766" s="37"/>
      <c r="X766" s="37"/>
      <c r="Y766" s="37"/>
      <c r="Z766" s="37"/>
      <c r="AA766" s="37"/>
      <c r="AB766" s="37"/>
      <c r="AC766" s="37"/>
      <c r="AD766" s="37"/>
      <c r="AE766" s="37"/>
      <c r="AR766" s="188" t="s">
        <v>359</v>
      </c>
      <c r="AT766" s="188" t="s">
        <v>124</v>
      </c>
      <c r="AU766" s="188" t="s">
        <v>84</v>
      </c>
      <c r="AY766" s="19" t="s">
        <v>121</v>
      </c>
      <c r="BE766" s="189">
        <f>IF(N766="základní",J766,0)</f>
        <v>0</v>
      </c>
      <c r="BF766" s="189">
        <f>IF(N766="snížená",J766,0)</f>
        <v>0</v>
      </c>
      <c r="BG766" s="189">
        <f>IF(N766="zákl. přenesená",J766,0)</f>
        <v>0</v>
      </c>
      <c r="BH766" s="189">
        <f>IF(N766="sníž. přenesená",J766,0)</f>
        <v>0</v>
      </c>
      <c r="BI766" s="189">
        <f>IF(N766="nulová",J766,0)</f>
        <v>0</v>
      </c>
      <c r="BJ766" s="19" t="s">
        <v>79</v>
      </c>
      <c r="BK766" s="189">
        <f>ROUND(I766*H766,2)</f>
        <v>0</v>
      </c>
      <c r="BL766" s="19" t="s">
        <v>359</v>
      </c>
      <c r="BM766" s="188" t="s">
        <v>826</v>
      </c>
    </row>
    <row r="767" spans="1:65" s="2" customFormat="1" ht="29.25">
      <c r="A767" s="37"/>
      <c r="B767" s="38"/>
      <c r="C767" s="39"/>
      <c r="D767" s="190" t="s">
        <v>130</v>
      </c>
      <c r="E767" s="39"/>
      <c r="F767" s="191" t="s">
        <v>827</v>
      </c>
      <c r="G767" s="39"/>
      <c r="H767" s="39"/>
      <c r="I767" s="192"/>
      <c r="J767" s="39"/>
      <c r="K767" s="39"/>
      <c r="L767" s="42"/>
      <c r="M767" s="193"/>
      <c r="N767" s="194"/>
      <c r="O767" s="67"/>
      <c r="P767" s="67"/>
      <c r="Q767" s="67"/>
      <c r="R767" s="67"/>
      <c r="S767" s="67"/>
      <c r="T767" s="68"/>
      <c r="U767" s="37"/>
      <c r="V767" s="37"/>
      <c r="W767" s="37"/>
      <c r="X767" s="37"/>
      <c r="Y767" s="37"/>
      <c r="Z767" s="37"/>
      <c r="AA767" s="37"/>
      <c r="AB767" s="37"/>
      <c r="AC767" s="37"/>
      <c r="AD767" s="37"/>
      <c r="AE767" s="37"/>
      <c r="AT767" s="19" t="s">
        <v>130</v>
      </c>
      <c r="AU767" s="19" t="s">
        <v>84</v>
      </c>
    </row>
    <row r="768" spans="1:65" s="2" customFormat="1" ht="24.2" customHeight="1">
      <c r="A768" s="37"/>
      <c r="B768" s="38"/>
      <c r="C768" s="177" t="s">
        <v>828</v>
      </c>
      <c r="D768" s="177" t="s">
        <v>124</v>
      </c>
      <c r="E768" s="178" t="s">
        <v>829</v>
      </c>
      <c r="F768" s="179" t="s">
        <v>830</v>
      </c>
      <c r="G768" s="180" t="s">
        <v>773</v>
      </c>
      <c r="H768" s="250"/>
      <c r="I768" s="182"/>
      <c r="J768" s="183">
        <f>ROUND(I768*H768,2)</f>
        <v>0</v>
      </c>
      <c r="K768" s="179" t="s">
        <v>141</v>
      </c>
      <c r="L768" s="42"/>
      <c r="M768" s="184" t="s">
        <v>21</v>
      </c>
      <c r="N768" s="185" t="s">
        <v>45</v>
      </c>
      <c r="O768" s="67"/>
      <c r="P768" s="186">
        <f>O768*H768</f>
        <v>0</v>
      </c>
      <c r="Q768" s="186">
        <v>0</v>
      </c>
      <c r="R768" s="186">
        <f>Q768*H768</f>
        <v>0</v>
      </c>
      <c r="S768" s="186">
        <v>0</v>
      </c>
      <c r="T768" s="187">
        <f>S768*H768</f>
        <v>0</v>
      </c>
      <c r="U768" s="37"/>
      <c r="V768" s="37"/>
      <c r="W768" s="37"/>
      <c r="X768" s="37"/>
      <c r="Y768" s="37"/>
      <c r="Z768" s="37"/>
      <c r="AA768" s="37"/>
      <c r="AB768" s="37"/>
      <c r="AC768" s="37"/>
      <c r="AD768" s="37"/>
      <c r="AE768" s="37"/>
      <c r="AR768" s="188" t="s">
        <v>359</v>
      </c>
      <c r="AT768" s="188" t="s">
        <v>124</v>
      </c>
      <c r="AU768" s="188" t="s">
        <v>84</v>
      </c>
      <c r="AY768" s="19" t="s">
        <v>121</v>
      </c>
      <c r="BE768" s="189">
        <f>IF(N768="základní",J768,0)</f>
        <v>0</v>
      </c>
      <c r="BF768" s="189">
        <f>IF(N768="snížená",J768,0)</f>
        <v>0</v>
      </c>
      <c r="BG768" s="189">
        <f>IF(N768="zákl. přenesená",J768,0)</f>
        <v>0</v>
      </c>
      <c r="BH768" s="189">
        <f>IF(N768="sníž. přenesená",J768,0)</f>
        <v>0</v>
      </c>
      <c r="BI768" s="189">
        <f>IF(N768="nulová",J768,0)</f>
        <v>0</v>
      </c>
      <c r="BJ768" s="19" t="s">
        <v>79</v>
      </c>
      <c r="BK768" s="189">
        <f>ROUND(I768*H768,2)</f>
        <v>0</v>
      </c>
      <c r="BL768" s="19" t="s">
        <v>359</v>
      </c>
      <c r="BM768" s="188" t="s">
        <v>831</v>
      </c>
    </row>
    <row r="769" spans="1:65" s="2" customFormat="1" ht="29.25">
      <c r="A769" s="37"/>
      <c r="B769" s="38"/>
      <c r="C769" s="39"/>
      <c r="D769" s="190" t="s">
        <v>130</v>
      </c>
      <c r="E769" s="39"/>
      <c r="F769" s="191" t="s">
        <v>832</v>
      </c>
      <c r="G769" s="39"/>
      <c r="H769" s="39"/>
      <c r="I769" s="192"/>
      <c r="J769" s="39"/>
      <c r="K769" s="39"/>
      <c r="L769" s="42"/>
      <c r="M769" s="193"/>
      <c r="N769" s="194"/>
      <c r="O769" s="67"/>
      <c r="P769" s="67"/>
      <c r="Q769" s="67"/>
      <c r="R769" s="67"/>
      <c r="S769" s="67"/>
      <c r="T769" s="68"/>
      <c r="U769" s="37"/>
      <c r="V769" s="37"/>
      <c r="W769" s="37"/>
      <c r="X769" s="37"/>
      <c r="Y769" s="37"/>
      <c r="Z769" s="37"/>
      <c r="AA769" s="37"/>
      <c r="AB769" s="37"/>
      <c r="AC769" s="37"/>
      <c r="AD769" s="37"/>
      <c r="AE769" s="37"/>
      <c r="AT769" s="19" t="s">
        <v>130</v>
      </c>
      <c r="AU769" s="19" t="s">
        <v>84</v>
      </c>
    </row>
    <row r="770" spans="1:65" s="2" customFormat="1" ht="11.25">
      <c r="A770" s="37"/>
      <c r="B770" s="38"/>
      <c r="C770" s="39"/>
      <c r="D770" s="217" t="s">
        <v>144</v>
      </c>
      <c r="E770" s="39"/>
      <c r="F770" s="218" t="s">
        <v>833</v>
      </c>
      <c r="G770" s="39"/>
      <c r="H770" s="39"/>
      <c r="I770" s="192"/>
      <c r="J770" s="39"/>
      <c r="K770" s="39"/>
      <c r="L770" s="42"/>
      <c r="M770" s="193"/>
      <c r="N770" s="194"/>
      <c r="O770" s="67"/>
      <c r="P770" s="67"/>
      <c r="Q770" s="67"/>
      <c r="R770" s="67"/>
      <c r="S770" s="67"/>
      <c r="T770" s="68"/>
      <c r="U770" s="37"/>
      <c r="V770" s="37"/>
      <c r="W770" s="37"/>
      <c r="X770" s="37"/>
      <c r="Y770" s="37"/>
      <c r="Z770" s="37"/>
      <c r="AA770" s="37"/>
      <c r="AB770" s="37"/>
      <c r="AC770" s="37"/>
      <c r="AD770" s="37"/>
      <c r="AE770" s="37"/>
      <c r="AT770" s="19" t="s">
        <v>144</v>
      </c>
      <c r="AU770" s="19" t="s">
        <v>84</v>
      </c>
    </row>
    <row r="771" spans="1:65" s="2" customFormat="1" ht="24.2" customHeight="1">
      <c r="A771" s="37"/>
      <c r="B771" s="38"/>
      <c r="C771" s="177" t="s">
        <v>834</v>
      </c>
      <c r="D771" s="177" t="s">
        <v>124</v>
      </c>
      <c r="E771" s="178" t="s">
        <v>835</v>
      </c>
      <c r="F771" s="179" t="s">
        <v>836</v>
      </c>
      <c r="G771" s="180" t="s">
        <v>773</v>
      </c>
      <c r="H771" s="250"/>
      <c r="I771" s="182"/>
      <c r="J771" s="183">
        <f>ROUND(I771*H771,2)</f>
        <v>0</v>
      </c>
      <c r="K771" s="179" t="s">
        <v>141</v>
      </c>
      <c r="L771" s="42"/>
      <c r="M771" s="184" t="s">
        <v>21</v>
      </c>
      <c r="N771" s="185" t="s">
        <v>45</v>
      </c>
      <c r="O771" s="67"/>
      <c r="P771" s="186">
        <f>O771*H771</f>
        <v>0</v>
      </c>
      <c r="Q771" s="186">
        <v>0</v>
      </c>
      <c r="R771" s="186">
        <f>Q771*H771</f>
        <v>0</v>
      </c>
      <c r="S771" s="186">
        <v>0</v>
      </c>
      <c r="T771" s="187">
        <f>S771*H771</f>
        <v>0</v>
      </c>
      <c r="U771" s="37"/>
      <c r="V771" s="37"/>
      <c r="W771" s="37"/>
      <c r="X771" s="37"/>
      <c r="Y771" s="37"/>
      <c r="Z771" s="37"/>
      <c r="AA771" s="37"/>
      <c r="AB771" s="37"/>
      <c r="AC771" s="37"/>
      <c r="AD771" s="37"/>
      <c r="AE771" s="37"/>
      <c r="AR771" s="188" t="s">
        <v>359</v>
      </c>
      <c r="AT771" s="188" t="s">
        <v>124</v>
      </c>
      <c r="AU771" s="188" t="s">
        <v>84</v>
      </c>
      <c r="AY771" s="19" t="s">
        <v>121</v>
      </c>
      <c r="BE771" s="189">
        <f>IF(N771="základní",J771,0)</f>
        <v>0</v>
      </c>
      <c r="BF771" s="189">
        <f>IF(N771="snížená",J771,0)</f>
        <v>0</v>
      </c>
      <c r="BG771" s="189">
        <f>IF(N771="zákl. přenesená",J771,0)</f>
        <v>0</v>
      </c>
      <c r="BH771" s="189">
        <f>IF(N771="sníž. přenesená",J771,0)</f>
        <v>0</v>
      </c>
      <c r="BI771" s="189">
        <f>IF(N771="nulová",J771,0)</f>
        <v>0</v>
      </c>
      <c r="BJ771" s="19" t="s">
        <v>79</v>
      </c>
      <c r="BK771" s="189">
        <f>ROUND(I771*H771,2)</f>
        <v>0</v>
      </c>
      <c r="BL771" s="19" t="s">
        <v>359</v>
      </c>
      <c r="BM771" s="188" t="s">
        <v>837</v>
      </c>
    </row>
    <row r="772" spans="1:65" s="2" customFormat="1" ht="29.25">
      <c r="A772" s="37"/>
      <c r="B772" s="38"/>
      <c r="C772" s="39"/>
      <c r="D772" s="190" t="s">
        <v>130</v>
      </c>
      <c r="E772" s="39"/>
      <c r="F772" s="191" t="s">
        <v>838</v>
      </c>
      <c r="G772" s="39"/>
      <c r="H772" s="39"/>
      <c r="I772" s="192"/>
      <c r="J772" s="39"/>
      <c r="K772" s="39"/>
      <c r="L772" s="42"/>
      <c r="M772" s="193"/>
      <c r="N772" s="194"/>
      <c r="O772" s="67"/>
      <c r="P772" s="67"/>
      <c r="Q772" s="67"/>
      <c r="R772" s="67"/>
      <c r="S772" s="67"/>
      <c r="T772" s="68"/>
      <c r="U772" s="37"/>
      <c r="V772" s="37"/>
      <c r="W772" s="37"/>
      <c r="X772" s="37"/>
      <c r="Y772" s="37"/>
      <c r="Z772" s="37"/>
      <c r="AA772" s="37"/>
      <c r="AB772" s="37"/>
      <c r="AC772" s="37"/>
      <c r="AD772" s="37"/>
      <c r="AE772" s="37"/>
      <c r="AT772" s="19" t="s">
        <v>130</v>
      </c>
      <c r="AU772" s="19" t="s">
        <v>84</v>
      </c>
    </row>
    <row r="773" spans="1:65" s="2" customFormat="1" ht="11.25">
      <c r="A773" s="37"/>
      <c r="B773" s="38"/>
      <c r="C773" s="39"/>
      <c r="D773" s="217" t="s">
        <v>144</v>
      </c>
      <c r="E773" s="39"/>
      <c r="F773" s="218" t="s">
        <v>839</v>
      </c>
      <c r="G773" s="39"/>
      <c r="H773" s="39"/>
      <c r="I773" s="192"/>
      <c r="J773" s="39"/>
      <c r="K773" s="39"/>
      <c r="L773" s="42"/>
      <c r="M773" s="193"/>
      <c r="N773" s="194"/>
      <c r="O773" s="67"/>
      <c r="P773" s="67"/>
      <c r="Q773" s="67"/>
      <c r="R773" s="67"/>
      <c r="S773" s="67"/>
      <c r="T773" s="68"/>
      <c r="U773" s="37"/>
      <c r="V773" s="37"/>
      <c r="W773" s="37"/>
      <c r="X773" s="37"/>
      <c r="Y773" s="37"/>
      <c r="Z773" s="37"/>
      <c r="AA773" s="37"/>
      <c r="AB773" s="37"/>
      <c r="AC773" s="37"/>
      <c r="AD773" s="37"/>
      <c r="AE773" s="37"/>
      <c r="AT773" s="19" t="s">
        <v>144</v>
      </c>
      <c r="AU773" s="19" t="s">
        <v>84</v>
      </c>
    </row>
    <row r="774" spans="1:65" s="12" customFormat="1" ht="22.9" customHeight="1">
      <c r="B774" s="161"/>
      <c r="C774" s="162"/>
      <c r="D774" s="163" t="s">
        <v>73</v>
      </c>
      <c r="E774" s="175" t="s">
        <v>840</v>
      </c>
      <c r="F774" s="175" t="s">
        <v>841</v>
      </c>
      <c r="G774" s="162"/>
      <c r="H774" s="162"/>
      <c r="I774" s="165"/>
      <c r="J774" s="176">
        <f>BK774</f>
        <v>0</v>
      </c>
      <c r="K774" s="162"/>
      <c r="L774" s="167"/>
      <c r="M774" s="168"/>
      <c r="N774" s="169"/>
      <c r="O774" s="169"/>
      <c r="P774" s="170">
        <f>SUM(P775:P958)</f>
        <v>0</v>
      </c>
      <c r="Q774" s="169"/>
      <c r="R774" s="170">
        <f>SUM(R775:R958)</f>
        <v>0.2032996</v>
      </c>
      <c r="S774" s="169"/>
      <c r="T774" s="171">
        <f>SUM(T775:T958)</f>
        <v>0.57299999999999995</v>
      </c>
      <c r="AR774" s="172" t="s">
        <v>84</v>
      </c>
      <c r="AT774" s="173" t="s">
        <v>73</v>
      </c>
      <c r="AU774" s="173" t="s">
        <v>79</v>
      </c>
      <c r="AY774" s="172" t="s">
        <v>121</v>
      </c>
      <c r="BK774" s="174">
        <f>SUM(BK775:BK958)</f>
        <v>0</v>
      </c>
    </row>
    <row r="775" spans="1:65" s="2" customFormat="1" ht="33" customHeight="1">
      <c r="A775" s="37"/>
      <c r="B775" s="38"/>
      <c r="C775" s="177" t="s">
        <v>842</v>
      </c>
      <c r="D775" s="177" t="s">
        <v>124</v>
      </c>
      <c r="E775" s="178" t="s">
        <v>843</v>
      </c>
      <c r="F775" s="179" t="s">
        <v>844</v>
      </c>
      <c r="G775" s="180" t="s">
        <v>231</v>
      </c>
      <c r="H775" s="181">
        <v>7</v>
      </c>
      <c r="I775" s="182"/>
      <c r="J775" s="183">
        <f>ROUND(I775*H775,2)</f>
        <v>0</v>
      </c>
      <c r="K775" s="179" t="s">
        <v>141</v>
      </c>
      <c r="L775" s="42"/>
      <c r="M775" s="184" t="s">
        <v>21</v>
      </c>
      <c r="N775" s="185" t="s">
        <v>45</v>
      </c>
      <c r="O775" s="67"/>
      <c r="P775" s="186">
        <f>O775*H775</f>
        <v>0</v>
      </c>
      <c r="Q775" s="186">
        <v>0</v>
      </c>
      <c r="R775" s="186">
        <f>Q775*H775</f>
        <v>0</v>
      </c>
      <c r="S775" s="186">
        <v>3.0000000000000001E-3</v>
      </c>
      <c r="T775" s="187">
        <f>S775*H775</f>
        <v>2.1000000000000001E-2</v>
      </c>
      <c r="U775" s="37"/>
      <c r="V775" s="37"/>
      <c r="W775" s="37"/>
      <c r="X775" s="37"/>
      <c r="Y775" s="37"/>
      <c r="Z775" s="37"/>
      <c r="AA775" s="37"/>
      <c r="AB775" s="37"/>
      <c r="AC775" s="37"/>
      <c r="AD775" s="37"/>
      <c r="AE775" s="37"/>
      <c r="AR775" s="188" t="s">
        <v>359</v>
      </c>
      <c r="AT775" s="188" t="s">
        <v>124</v>
      </c>
      <c r="AU775" s="188" t="s">
        <v>84</v>
      </c>
      <c r="AY775" s="19" t="s">
        <v>121</v>
      </c>
      <c r="BE775" s="189">
        <f>IF(N775="základní",J775,0)</f>
        <v>0</v>
      </c>
      <c r="BF775" s="189">
        <f>IF(N775="snížená",J775,0)</f>
        <v>0</v>
      </c>
      <c r="BG775" s="189">
        <f>IF(N775="zákl. přenesená",J775,0)</f>
        <v>0</v>
      </c>
      <c r="BH775" s="189">
        <f>IF(N775="sníž. přenesená",J775,0)</f>
        <v>0</v>
      </c>
      <c r="BI775" s="189">
        <f>IF(N775="nulová",J775,0)</f>
        <v>0</v>
      </c>
      <c r="BJ775" s="19" t="s">
        <v>79</v>
      </c>
      <c r="BK775" s="189">
        <f>ROUND(I775*H775,2)</f>
        <v>0</v>
      </c>
      <c r="BL775" s="19" t="s">
        <v>359</v>
      </c>
      <c r="BM775" s="188" t="s">
        <v>845</v>
      </c>
    </row>
    <row r="776" spans="1:65" s="2" customFormat="1" ht="19.5">
      <c r="A776" s="37"/>
      <c r="B776" s="38"/>
      <c r="C776" s="39"/>
      <c r="D776" s="190" t="s">
        <v>130</v>
      </c>
      <c r="E776" s="39"/>
      <c r="F776" s="191" t="s">
        <v>846</v>
      </c>
      <c r="G776" s="39"/>
      <c r="H776" s="39"/>
      <c r="I776" s="192"/>
      <c r="J776" s="39"/>
      <c r="K776" s="39"/>
      <c r="L776" s="42"/>
      <c r="M776" s="193"/>
      <c r="N776" s="194"/>
      <c r="O776" s="67"/>
      <c r="P776" s="67"/>
      <c r="Q776" s="67"/>
      <c r="R776" s="67"/>
      <c r="S776" s="67"/>
      <c r="T776" s="68"/>
      <c r="U776" s="37"/>
      <c r="V776" s="37"/>
      <c r="W776" s="37"/>
      <c r="X776" s="37"/>
      <c r="Y776" s="37"/>
      <c r="Z776" s="37"/>
      <c r="AA776" s="37"/>
      <c r="AB776" s="37"/>
      <c r="AC776" s="37"/>
      <c r="AD776" s="37"/>
      <c r="AE776" s="37"/>
      <c r="AT776" s="19" t="s">
        <v>130</v>
      </c>
      <c r="AU776" s="19" t="s">
        <v>84</v>
      </c>
    </row>
    <row r="777" spans="1:65" s="2" customFormat="1" ht="11.25">
      <c r="A777" s="37"/>
      <c r="B777" s="38"/>
      <c r="C777" s="39"/>
      <c r="D777" s="217" t="s">
        <v>144</v>
      </c>
      <c r="E777" s="39"/>
      <c r="F777" s="218" t="s">
        <v>847</v>
      </c>
      <c r="G777" s="39"/>
      <c r="H777" s="39"/>
      <c r="I777" s="192"/>
      <c r="J777" s="39"/>
      <c r="K777" s="39"/>
      <c r="L777" s="42"/>
      <c r="M777" s="193"/>
      <c r="N777" s="194"/>
      <c r="O777" s="67"/>
      <c r="P777" s="67"/>
      <c r="Q777" s="67"/>
      <c r="R777" s="67"/>
      <c r="S777" s="67"/>
      <c r="T777" s="68"/>
      <c r="U777" s="37"/>
      <c r="V777" s="37"/>
      <c r="W777" s="37"/>
      <c r="X777" s="37"/>
      <c r="Y777" s="37"/>
      <c r="Z777" s="37"/>
      <c r="AA777" s="37"/>
      <c r="AB777" s="37"/>
      <c r="AC777" s="37"/>
      <c r="AD777" s="37"/>
      <c r="AE777" s="37"/>
      <c r="AT777" s="19" t="s">
        <v>144</v>
      </c>
      <c r="AU777" s="19" t="s">
        <v>84</v>
      </c>
    </row>
    <row r="778" spans="1:65" s="13" customFormat="1" ht="11.25">
      <c r="B778" s="195"/>
      <c r="C778" s="196"/>
      <c r="D778" s="190" t="s">
        <v>131</v>
      </c>
      <c r="E778" s="197" t="s">
        <v>21</v>
      </c>
      <c r="F778" s="198" t="s">
        <v>314</v>
      </c>
      <c r="G778" s="196"/>
      <c r="H778" s="199">
        <v>4</v>
      </c>
      <c r="I778" s="200"/>
      <c r="J778" s="196"/>
      <c r="K778" s="196"/>
      <c r="L778" s="201"/>
      <c r="M778" s="202"/>
      <c r="N778" s="203"/>
      <c r="O778" s="203"/>
      <c r="P778" s="203"/>
      <c r="Q778" s="203"/>
      <c r="R778" s="203"/>
      <c r="S778" s="203"/>
      <c r="T778" s="204"/>
      <c r="AT778" s="205" t="s">
        <v>131</v>
      </c>
      <c r="AU778" s="205" t="s">
        <v>84</v>
      </c>
      <c r="AV778" s="13" t="s">
        <v>84</v>
      </c>
      <c r="AW778" s="13" t="s">
        <v>36</v>
      </c>
      <c r="AX778" s="13" t="s">
        <v>74</v>
      </c>
      <c r="AY778" s="205" t="s">
        <v>121</v>
      </c>
    </row>
    <row r="779" spans="1:65" s="13" customFormat="1" ht="11.25">
      <c r="B779" s="195"/>
      <c r="C779" s="196"/>
      <c r="D779" s="190" t="s">
        <v>131</v>
      </c>
      <c r="E779" s="197" t="s">
        <v>21</v>
      </c>
      <c r="F779" s="198" t="s">
        <v>317</v>
      </c>
      <c r="G779" s="196"/>
      <c r="H779" s="199">
        <v>1</v>
      </c>
      <c r="I779" s="200"/>
      <c r="J779" s="196"/>
      <c r="K779" s="196"/>
      <c r="L779" s="201"/>
      <c r="M779" s="202"/>
      <c r="N779" s="203"/>
      <c r="O779" s="203"/>
      <c r="P779" s="203"/>
      <c r="Q779" s="203"/>
      <c r="R779" s="203"/>
      <c r="S779" s="203"/>
      <c r="T779" s="204"/>
      <c r="AT779" s="205" t="s">
        <v>131</v>
      </c>
      <c r="AU779" s="205" t="s">
        <v>84</v>
      </c>
      <c r="AV779" s="13" t="s">
        <v>84</v>
      </c>
      <c r="AW779" s="13" t="s">
        <v>36</v>
      </c>
      <c r="AX779" s="13" t="s">
        <v>74</v>
      </c>
      <c r="AY779" s="205" t="s">
        <v>121</v>
      </c>
    </row>
    <row r="780" spans="1:65" s="13" customFormat="1" ht="11.25">
      <c r="B780" s="195"/>
      <c r="C780" s="196"/>
      <c r="D780" s="190" t="s">
        <v>131</v>
      </c>
      <c r="E780" s="197" t="s">
        <v>21</v>
      </c>
      <c r="F780" s="198" t="s">
        <v>318</v>
      </c>
      <c r="G780" s="196"/>
      <c r="H780" s="199">
        <v>1</v>
      </c>
      <c r="I780" s="200"/>
      <c r="J780" s="196"/>
      <c r="K780" s="196"/>
      <c r="L780" s="201"/>
      <c r="M780" s="202"/>
      <c r="N780" s="203"/>
      <c r="O780" s="203"/>
      <c r="P780" s="203"/>
      <c r="Q780" s="203"/>
      <c r="R780" s="203"/>
      <c r="S780" s="203"/>
      <c r="T780" s="204"/>
      <c r="AT780" s="205" t="s">
        <v>131</v>
      </c>
      <c r="AU780" s="205" t="s">
        <v>84</v>
      </c>
      <c r="AV780" s="13" t="s">
        <v>84</v>
      </c>
      <c r="AW780" s="13" t="s">
        <v>36</v>
      </c>
      <c r="AX780" s="13" t="s">
        <v>74</v>
      </c>
      <c r="AY780" s="205" t="s">
        <v>121</v>
      </c>
    </row>
    <row r="781" spans="1:65" s="13" customFormat="1" ht="11.25">
      <c r="B781" s="195"/>
      <c r="C781" s="196"/>
      <c r="D781" s="190" t="s">
        <v>131</v>
      </c>
      <c r="E781" s="197" t="s">
        <v>21</v>
      </c>
      <c r="F781" s="198" t="s">
        <v>325</v>
      </c>
      <c r="G781" s="196"/>
      <c r="H781" s="199">
        <v>1</v>
      </c>
      <c r="I781" s="200"/>
      <c r="J781" s="196"/>
      <c r="K781" s="196"/>
      <c r="L781" s="201"/>
      <c r="M781" s="202"/>
      <c r="N781" s="203"/>
      <c r="O781" s="203"/>
      <c r="P781" s="203"/>
      <c r="Q781" s="203"/>
      <c r="R781" s="203"/>
      <c r="S781" s="203"/>
      <c r="T781" s="204"/>
      <c r="AT781" s="205" t="s">
        <v>131</v>
      </c>
      <c r="AU781" s="205" t="s">
        <v>84</v>
      </c>
      <c r="AV781" s="13" t="s">
        <v>84</v>
      </c>
      <c r="AW781" s="13" t="s">
        <v>36</v>
      </c>
      <c r="AX781" s="13" t="s">
        <v>74</v>
      </c>
      <c r="AY781" s="205" t="s">
        <v>121</v>
      </c>
    </row>
    <row r="782" spans="1:65" s="14" customFormat="1" ht="11.25">
      <c r="B782" s="206"/>
      <c r="C782" s="207"/>
      <c r="D782" s="190" t="s">
        <v>131</v>
      </c>
      <c r="E782" s="208" t="s">
        <v>21</v>
      </c>
      <c r="F782" s="209" t="s">
        <v>133</v>
      </c>
      <c r="G782" s="207"/>
      <c r="H782" s="210">
        <v>7</v>
      </c>
      <c r="I782" s="211"/>
      <c r="J782" s="207"/>
      <c r="K782" s="207"/>
      <c r="L782" s="212"/>
      <c r="M782" s="213"/>
      <c r="N782" s="214"/>
      <c r="O782" s="214"/>
      <c r="P782" s="214"/>
      <c r="Q782" s="214"/>
      <c r="R782" s="214"/>
      <c r="S782" s="214"/>
      <c r="T782" s="215"/>
      <c r="AT782" s="216" t="s">
        <v>131</v>
      </c>
      <c r="AU782" s="216" t="s">
        <v>84</v>
      </c>
      <c r="AV782" s="14" t="s">
        <v>128</v>
      </c>
      <c r="AW782" s="14" t="s">
        <v>36</v>
      </c>
      <c r="AX782" s="14" t="s">
        <v>79</v>
      </c>
      <c r="AY782" s="216" t="s">
        <v>121</v>
      </c>
    </row>
    <row r="783" spans="1:65" s="2" customFormat="1" ht="33" customHeight="1">
      <c r="A783" s="37"/>
      <c r="B783" s="38"/>
      <c r="C783" s="177" t="s">
        <v>848</v>
      </c>
      <c r="D783" s="177" t="s">
        <v>124</v>
      </c>
      <c r="E783" s="178" t="s">
        <v>849</v>
      </c>
      <c r="F783" s="179" t="s">
        <v>850</v>
      </c>
      <c r="G783" s="180" t="s">
        <v>231</v>
      </c>
      <c r="H783" s="181">
        <v>46</v>
      </c>
      <c r="I783" s="182"/>
      <c r="J783" s="183">
        <f>ROUND(I783*H783,2)</f>
        <v>0</v>
      </c>
      <c r="K783" s="179" t="s">
        <v>141</v>
      </c>
      <c r="L783" s="42"/>
      <c r="M783" s="184" t="s">
        <v>21</v>
      </c>
      <c r="N783" s="185" t="s">
        <v>45</v>
      </c>
      <c r="O783" s="67"/>
      <c r="P783" s="186">
        <f>O783*H783</f>
        <v>0</v>
      </c>
      <c r="Q783" s="186">
        <v>0</v>
      </c>
      <c r="R783" s="186">
        <f>Q783*H783</f>
        <v>0</v>
      </c>
      <c r="S783" s="186">
        <v>5.0000000000000001E-3</v>
      </c>
      <c r="T783" s="187">
        <f>S783*H783</f>
        <v>0.23</v>
      </c>
      <c r="U783" s="37"/>
      <c r="V783" s="37"/>
      <c r="W783" s="37"/>
      <c r="X783" s="37"/>
      <c r="Y783" s="37"/>
      <c r="Z783" s="37"/>
      <c r="AA783" s="37"/>
      <c r="AB783" s="37"/>
      <c r="AC783" s="37"/>
      <c r="AD783" s="37"/>
      <c r="AE783" s="37"/>
      <c r="AR783" s="188" t="s">
        <v>359</v>
      </c>
      <c r="AT783" s="188" t="s">
        <v>124</v>
      </c>
      <c r="AU783" s="188" t="s">
        <v>84</v>
      </c>
      <c r="AY783" s="19" t="s">
        <v>121</v>
      </c>
      <c r="BE783" s="189">
        <f>IF(N783="základní",J783,0)</f>
        <v>0</v>
      </c>
      <c r="BF783" s="189">
        <f>IF(N783="snížená",J783,0)</f>
        <v>0</v>
      </c>
      <c r="BG783" s="189">
        <f>IF(N783="zákl. přenesená",J783,0)</f>
        <v>0</v>
      </c>
      <c r="BH783" s="189">
        <f>IF(N783="sníž. přenesená",J783,0)</f>
        <v>0</v>
      </c>
      <c r="BI783" s="189">
        <f>IF(N783="nulová",J783,0)</f>
        <v>0</v>
      </c>
      <c r="BJ783" s="19" t="s">
        <v>79</v>
      </c>
      <c r="BK783" s="189">
        <f>ROUND(I783*H783,2)</f>
        <v>0</v>
      </c>
      <c r="BL783" s="19" t="s">
        <v>359</v>
      </c>
      <c r="BM783" s="188" t="s">
        <v>851</v>
      </c>
    </row>
    <row r="784" spans="1:65" s="2" customFormat="1" ht="19.5">
      <c r="A784" s="37"/>
      <c r="B784" s="38"/>
      <c r="C784" s="39"/>
      <c r="D784" s="190" t="s">
        <v>130</v>
      </c>
      <c r="E784" s="39"/>
      <c r="F784" s="191" t="s">
        <v>852</v>
      </c>
      <c r="G784" s="39"/>
      <c r="H784" s="39"/>
      <c r="I784" s="192"/>
      <c r="J784" s="39"/>
      <c r="K784" s="39"/>
      <c r="L784" s="42"/>
      <c r="M784" s="193"/>
      <c r="N784" s="194"/>
      <c r="O784" s="67"/>
      <c r="P784" s="67"/>
      <c r="Q784" s="67"/>
      <c r="R784" s="67"/>
      <c r="S784" s="67"/>
      <c r="T784" s="68"/>
      <c r="U784" s="37"/>
      <c r="V784" s="37"/>
      <c r="W784" s="37"/>
      <c r="X784" s="37"/>
      <c r="Y784" s="37"/>
      <c r="Z784" s="37"/>
      <c r="AA784" s="37"/>
      <c r="AB784" s="37"/>
      <c r="AC784" s="37"/>
      <c r="AD784" s="37"/>
      <c r="AE784" s="37"/>
      <c r="AT784" s="19" t="s">
        <v>130</v>
      </c>
      <c r="AU784" s="19" t="s">
        <v>84</v>
      </c>
    </row>
    <row r="785" spans="1:51" s="2" customFormat="1" ht="11.25">
      <c r="A785" s="37"/>
      <c r="B785" s="38"/>
      <c r="C785" s="39"/>
      <c r="D785" s="217" t="s">
        <v>144</v>
      </c>
      <c r="E785" s="39"/>
      <c r="F785" s="218" t="s">
        <v>853</v>
      </c>
      <c r="G785" s="39"/>
      <c r="H785" s="39"/>
      <c r="I785" s="192"/>
      <c r="J785" s="39"/>
      <c r="K785" s="39"/>
      <c r="L785" s="42"/>
      <c r="M785" s="193"/>
      <c r="N785" s="194"/>
      <c r="O785" s="67"/>
      <c r="P785" s="67"/>
      <c r="Q785" s="67"/>
      <c r="R785" s="67"/>
      <c r="S785" s="67"/>
      <c r="T785" s="68"/>
      <c r="U785" s="37"/>
      <c r="V785" s="37"/>
      <c r="W785" s="37"/>
      <c r="X785" s="37"/>
      <c r="Y785" s="37"/>
      <c r="Z785" s="37"/>
      <c r="AA785" s="37"/>
      <c r="AB785" s="37"/>
      <c r="AC785" s="37"/>
      <c r="AD785" s="37"/>
      <c r="AE785" s="37"/>
      <c r="AT785" s="19" t="s">
        <v>144</v>
      </c>
      <c r="AU785" s="19" t="s">
        <v>84</v>
      </c>
    </row>
    <row r="786" spans="1:51" s="13" customFormat="1" ht="11.25">
      <c r="B786" s="195"/>
      <c r="C786" s="196"/>
      <c r="D786" s="190" t="s">
        <v>131</v>
      </c>
      <c r="E786" s="197" t="s">
        <v>21</v>
      </c>
      <c r="F786" s="198" t="s">
        <v>341</v>
      </c>
      <c r="G786" s="196"/>
      <c r="H786" s="199">
        <v>8</v>
      </c>
      <c r="I786" s="200"/>
      <c r="J786" s="196"/>
      <c r="K786" s="196"/>
      <c r="L786" s="201"/>
      <c r="M786" s="202"/>
      <c r="N786" s="203"/>
      <c r="O786" s="203"/>
      <c r="P786" s="203"/>
      <c r="Q786" s="203"/>
      <c r="R786" s="203"/>
      <c r="S786" s="203"/>
      <c r="T786" s="204"/>
      <c r="AT786" s="205" t="s">
        <v>131</v>
      </c>
      <c r="AU786" s="205" t="s">
        <v>84</v>
      </c>
      <c r="AV786" s="13" t="s">
        <v>84</v>
      </c>
      <c r="AW786" s="13" t="s">
        <v>36</v>
      </c>
      <c r="AX786" s="13" t="s">
        <v>74</v>
      </c>
      <c r="AY786" s="205" t="s">
        <v>121</v>
      </c>
    </row>
    <row r="787" spans="1:51" s="13" customFormat="1" ht="11.25">
      <c r="B787" s="195"/>
      <c r="C787" s="196"/>
      <c r="D787" s="190" t="s">
        <v>131</v>
      </c>
      <c r="E787" s="197" t="s">
        <v>21</v>
      </c>
      <c r="F787" s="198" t="s">
        <v>342</v>
      </c>
      <c r="G787" s="196"/>
      <c r="H787" s="199">
        <v>2</v>
      </c>
      <c r="I787" s="200"/>
      <c r="J787" s="196"/>
      <c r="K787" s="196"/>
      <c r="L787" s="201"/>
      <c r="M787" s="202"/>
      <c r="N787" s="203"/>
      <c r="O787" s="203"/>
      <c r="P787" s="203"/>
      <c r="Q787" s="203"/>
      <c r="R787" s="203"/>
      <c r="S787" s="203"/>
      <c r="T787" s="204"/>
      <c r="AT787" s="205" t="s">
        <v>131</v>
      </c>
      <c r="AU787" s="205" t="s">
        <v>84</v>
      </c>
      <c r="AV787" s="13" t="s">
        <v>84</v>
      </c>
      <c r="AW787" s="13" t="s">
        <v>36</v>
      </c>
      <c r="AX787" s="13" t="s">
        <v>74</v>
      </c>
      <c r="AY787" s="205" t="s">
        <v>121</v>
      </c>
    </row>
    <row r="788" spans="1:51" s="13" customFormat="1" ht="11.25">
      <c r="B788" s="195"/>
      <c r="C788" s="196"/>
      <c r="D788" s="190" t="s">
        <v>131</v>
      </c>
      <c r="E788" s="197" t="s">
        <v>21</v>
      </c>
      <c r="F788" s="198" t="s">
        <v>343</v>
      </c>
      <c r="G788" s="196"/>
      <c r="H788" s="199">
        <v>4</v>
      </c>
      <c r="I788" s="200"/>
      <c r="J788" s="196"/>
      <c r="K788" s="196"/>
      <c r="L788" s="201"/>
      <c r="M788" s="202"/>
      <c r="N788" s="203"/>
      <c r="O788" s="203"/>
      <c r="P788" s="203"/>
      <c r="Q788" s="203"/>
      <c r="R788" s="203"/>
      <c r="S788" s="203"/>
      <c r="T788" s="204"/>
      <c r="AT788" s="205" t="s">
        <v>131</v>
      </c>
      <c r="AU788" s="205" t="s">
        <v>84</v>
      </c>
      <c r="AV788" s="13" t="s">
        <v>84</v>
      </c>
      <c r="AW788" s="13" t="s">
        <v>36</v>
      </c>
      <c r="AX788" s="13" t="s">
        <v>74</v>
      </c>
      <c r="AY788" s="205" t="s">
        <v>121</v>
      </c>
    </row>
    <row r="789" spans="1:51" s="13" customFormat="1" ht="11.25">
      <c r="B789" s="195"/>
      <c r="C789" s="196"/>
      <c r="D789" s="190" t="s">
        <v>131</v>
      </c>
      <c r="E789" s="197" t="s">
        <v>21</v>
      </c>
      <c r="F789" s="198" t="s">
        <v>315</v>
      </c>
      <c r="G789" s="196"/>
      <c r="H789" s="199">
        <v>2</v>
      </c>
      <c r="I789" s="200"/>
      <c r="J789" s="196"/>
      <c r="K789" s="196"/>
      <c r="L789" s="201"/>
      <c r="M789" s="202"/>
      <c r="N789" s="203"/>
      <c r="O789" s="203"/>
      <c r="P789" s="203"/>
      <c r="Q789" s="203"/>
      <c r="R789" s="203"/>
      <c r="S789" s="203"/>
      <c r="T789" s="204"/>
      <c r="AT789" s="205" t="s">
        <v>131</v>
      </c>
      <c r="AU789" s="205" t="s">
        <v>84</v>
      </c>
      <c r="AV789" s="13" t="s">
        <v>84</v>
      </c>
      <c r="AW789" s="13" t="s">
        <v>36</v>
      </c>
      <c r="AX789" s="13" t="s">
        <v>74</v>
      </c>
      <c r="AY789" s="205" t="s">
        <v>121</v>
      </c>
    </row>
    <row r="790" spans="1:51" s="13" customFormat="1" ht="11.25">
      <c r="B790" s="195"/>
      <c r="C790" s="196"/>
      <c r="D790" s="190" t="s">
        <v>131</v>
      </c>
      <c r="E790" s="197" t="s">
        <v>21</v>
      </c>
      <c r="F790" s="198" t="s">
        <v>316</v>
      </c>
      <c r="G790" s="196"/>
      <c r="H790" s="199">
        <v>2</v>
      </c>
      <c r="I790" s="200"/>
      <c r="J790" s="196"/>
      <c r="K790" s="196"/>
      <c r="L790" s="201"/>
      <c r="M790" s="202"/>
      <c r="N790" s="203"/>
      <c r="O790" s="203"/>
      <c r="P790" s="203"/>
      <c r="Q790" s="203"/>
      <c r="R790" s="203"/>
      <c r="S790" s="203"/>
      <c r="T790" s="204"/>
      <c r="AT790" s="205" t="s">
        <v>131</v>
      </c>
      <c r="AU790" s="205" t="s">
        <v>84</v>
      </c>
      <c r="AV790" s="13" t="s">
        <v>84</v>
      </c>
      <c r="AW790" s="13" t="s">
        <v>36</v>
      </c>
      <c r="AX790" s="13" t="s">
        <v>74</v>
      </c>
      <c r="AY790" s="205" t="s">
        <v>121</v>
      </c>
    </row>
    <row r="791" spans="1:51" s="13" customFormat="1" ht="11.25">
      <c r="B791" s="195"/>
      <c r="C791" s="196"/>
      <c r="D791" s="190" t="s">
        <v>131</v>
      </c>
      <c r="E791" s="197" t="s">
        <v>21</v>
      </c>
      <c r="F791" s="198" t="s">
        <v>345</v>
      </c>
      <c r="G791" s="196"/>
      <c r="H791" s="199">
        <v>4</v>
      </c>
      <c r="I791" s="200"/>
      <c r="J791" s="196"/>
      <c r="K791" s="196"/>
      <c r="L791" s="201"/>
      <c r="M791" s="202"/>
      <c r="N791" s="203"/>
      <c r="O791" s="203"/>
      <c r="P791" s="203"/>
      <c r="Q791" s="203"/>
      <c r="R791" s="203"/>
      <c r="S791" s="203"/>
      <c r="T791" s="204"/>
      <c r="AT791" s="205" t="s">
        <v>131</v>
      </c>
      <c r="AU791" s="205" t="s">
        <v>84</v>
      </c>
      <c r="AV791" s="13" t="s">
        <v>84</v>
      </c>
      <c r="AW791" s="13" t="s">
        <v>36</v>
      </c>
      <c r="AX791" s="13" t="s">
        <v>74</v>
      </c>
      <c r="AY791" s="205" t="s">
        <v>121</v>
      </c>
    </row>
    <row r="792" spans="1:51" s="13" customFormat="1" ht="11.25">
      <c r="B792" s="195"/>
      <c r="C792" s="196"/>
      <c r="D792" s="190" t="s">
        <v>131</v>
      </c>
      <c r="E792" s="197" t="s">
        <v>21</v>
      </c>
      <c r="F792" s="198" t="s">
        <v>321</v>
      </c>
      <c r="G792" s="196"/>
      <c r="H792" s="199">
        <v>5</v>
      </c>
      <c r="I792" s="200"/>
      <c r="J792" s="196"/>
      <c r="K792" s="196"/>
      <c r="L792" s="201"/>
      <c r="M792" s="202"/>
      <c r="N792" s="203"/>
      <c r="O792" s="203"/>
      <c r="P792" s="203"/>
      <c r="Q792" s="203"/>
      <c r="R792" s="203"/>
      <c r="S792" s="203"/>
      <c r="T792" s="204"/>
      <c r="AT792" s="205" t="s">
        <v>131</v>
      </c>
      <c r="AU792" s="205" t="s">
        <v>84</v>
      </c>
      <c r="AV792" s="13" t="s">
        <v>84</v>
      </c>
      <c r="AW792" s="13" t="s">
        <v>36</v>
      </c>
      <c r="AX792" s="13" t="s">
        <v>74</v>
      </c>
      <c r="AY792" s="205" t="s">
        <v>121</v>
      </c>
    </row>
    <row r="793" spans="1:51" s="13" customFormat="1" ht="11.25">
      <c r="B793" s="195"/>
      <c r="C793" s="196"/>
      <c r="D793" s="190" t="s">
        <v>131</v>
      </c>
      <c r="E793" s="197" t="s">
        <v>21</v>
      </c>
      <c r="F793" s="198" t="s">
        <v>322</v>
      </c>
      <c r="G793" s="196"/>
      <c r="H793" s="199">
        <v>5</v>
      </c>
      <c r="I793" s="200"/>
      <c r="J793" s="196"/>
      <c r="K793" s="196"/>
      <c r="L793" s="201"/>
      <c r="M793" s="202"/>
      <c r="N793" s="203"/>
      <c r="O793" s="203"/>
      <c r="P793" s="203"/>
      <c r="Q793" s="203"/>
      <c r="R793" s="203"/>
      <c r="S793" s="203"/>
      <c r="T793" s="204"/>
      <c r="AT793" s="205" t="s">
        <v>131</v>
      </c>
      <c r="AU793" s="205" t="s">
        <v>84</v>
      </c>
      <c r="AV793" s="13" t="s">
        <v>84</v>
      </c>
      <c r="AW793" s="13" t="s">
        <v>36</v>
      </c>
      <c r="AX793" s="13" t="s">
        <v>74</v>
      </c>
      <c r="AY793" s="205" t="s">
        <v>121</v>
      </c>
    </row>
    <row r="794" spans="1:51" s="13" customFormat="1" ht="11.25">
      <c r="B794" s="195"/>
      <c r="C794" s="196"/>
      <c r="D794" s="190" t="s">
        <v>131</v>
      </c>
      <c r="E794" s="197" t="s">
        <v>21</v>
      </c>
      <c r="F794" s="198" t="s">
        <v>347</v>
      </c>
      <c r="G794" s="196"/>
      <c r="H794" s="199">
        <v>1</v>
      </c>
      <c r="I794" s="200"/>
      <c r="J794" s="196"/>
      <c r="K794" s="196"/>
      <c r="L794" s="201"/>
      <c r="M794" s="202"/>
      <c r="N794" s="203"/>
      <c r="O794" s="203"/>
      <c r="P794" s="203"/>
      <c r="Q794" s="203"/>
      <c r="R794" s="203"/>
      <c r="S794" s="203"/>
      <c r="T794" s="204"/>
      <c r="AT794" s="205" t="s">
        <v>131</v>
      </c>
      <c r="AU794" s="205" t="s">
        <v>84</v>
      </c>
      <c r="AV794" s="13" t="s">
        <v>84</v>
      </c>
      <c r="AW794" s="13" t="s">
        <v>36</v>
      </c>
      <c r="AX794" s="13" t="s">
        <v>74</v>
      </c>
      <c r="AY794" s="205" t="s">
        <v>121</v>
      </c>
    </row>
    <row r="795" spans="1:51" s="13" customFormat="1" ht="11.25">
      <c r="B795" s="195"/>
      <c r="C795" s="196"/>
      <c r="D795" s="190" t="s">
        <v>131</v>
      </c>
      <c r="E795" s="197" t="s">
        <v>21</v>
      </c>
      <c r="F795" s="198" t="s">
        <v>323</v>
      </c>
      <c r="G795" s="196"/>
      <c r="H795" s="199">
        <v>1</v>
      </c>
      <c r="I795" s="200"/>
      <c r="J795" s="196"/>
      <c r="K795" s="196"/>
      <c r="L795" s="201"/>
      <c r="M795" s="202"/>
      <c r="N795" s="203"/>
      <c r="O795" s="203"/>
      <c r="P795" s="203"/>
      <c r="Q795" s="203"/>
      <c r="R795" s="203"/>
      <c r="S795" s="203"/>
      <c r="T795" s="204"/>
      <c r="AT795" s="205" t="s">
        <v>131</v>
      </c>
      <c r="AU795" s="205" t="s">
        <v>84</v>
      </c>
      <c r="AV795" s="13" t="s">
        <v>84</v>
      </c>
      <c r="AW795" s="13" t="s">
        <v>36</v>
      </c>
      <c r="AX795" s="13" t="s">
        <v>74</v>
      </c>
      <c r="AY795" s="205" t="s">
        <v>121</v>
      </c>
    </row>
    <row r="796" spans="1:51" s="13" customFormat="1" ht="11.25">
      <c r="B796" s="195"/>
      <c r="C796" s="196"/>
      <c r="D796" s="190" t="s">
        <v>131</v>
      </c>
      <c r="E796" s="197" t="s">
        <v>21</v>
      </c>
      <c r="F796" s="198" t="s">
        <v>324</v>
      </c>
      <c r="G796" s="196"/>
      <c r="H796" s="199">
        <v>1</v>
      </c>
      <c r="I796" s="200"/>
      <c r="J796" s="196"/>
      <c r="K796" s="196"/>
      <c r="L796" s="201"/>
      <c r="M796" s="202"/>
      <c r="N796" s="203"/>
      <c r="O796" s="203"/>
      <c r="P796" s="203"/>
      <c r="Q796" s="203"/>
      <c r="R796" s="203"/>
      <c r="S796" s="203"/>
      <c r="T796" s="204"/>
      <c r="AT796" s="205" t="s">
        <v>131</v>
      </c>
      <c r="AU796" s="205" t="s">
        <v>84</v>
      </c>
      <c r="AV796" s="13" t="s">
        <v>84</v>
      </c>
      <c r="AW796" s="13" t="s">
        <v>36</v>
      </c>
      <c r="AX796" s="13" t="s">
        <v>74</v>
      </c>
      <c r="AY796" s="205" t="s">
        <v>121</v>
      </c>
    </row>
    <row r="797" spans="1:51" s="13" customFormat="1" ht="11.25">
      <c r="B797" s="195"/>
      <c r="C797" s="196"/>
      <c r="D797" s="190" t="s">
        <v>131</v>
      </c>
      <c r="E797" s="197" t="s">
        <v>21</v>
      </c>
      <c r="F797" s="198" t="s">
        <v>326</v>
      </c>
      <c r="G797" s="196"/>
      <c r="H797" s="199">
        <v>1</v>
      </c>
      <c r="I797" s="200"/>
      <c r="J797" s="196"/>
      <c r="K797" s="196"/>
      <c r="L797" s="201"/>
      <c r="M797" s="202"/>
      <c r="N797" s="203"/>
      <c r="O797" s="203"/>
      <c r="P797" s="203"/>
      <c r="Q797" s="203"/>
      <c r="R797" s="203"/>
      <c r="S797" s="203"/>
      <c r="T797" s="204"/>
      <c r="AT797" s="205" t="s">
        <v>131</v>
      </c>
      <c r="AU797" s="205" t="s">
        <v>84</v>
      </c>
      <c r="AV797" s="13" t="s">
        <v>84</v>
      </c>
      <c r="AW797" s="13" t="s">
        <v>36</v>
      </c>
      <c r="AX797" s="13" t="s">
        <v>74</v>
      </c>
      <c r="AY797" s="205" t="s">
        <v>121</v>
      </c>
    </row>
    <row r="798" spans="1:51" s="13" customFormat="1" ht="11.25">
      <c r="B798" s="195"/>
      <c r="C798" s="196"/>
      <c r="D798" s="190" t="s">
        <v>131</v>
      </c>
      <c r="E798" s="197" t="s">
        <v>21</v>
      </c>
      <c r="F798" s="198" t="s">
        <v>327</v>
      </c>
      <c r="G798" s="196"/>
      <c r="H798" s="199">
        <v>1</v>
      </c>
      <c r="I798" s="200"/>
      <c r="J798" s="196"/>
      <c r="K798" s="196"/>
      <c r="L798" s="201"/>
      <c r="M798" s="202"/>
      <c r="N798" s="203"/>
      <c r="O798" s="203"/>
      <c r="P798" s="203"/>
      <c r="Q798" s="203"/>
      <c r="R798" s="203"/>
      <c r="S798" s="203"/>
      <c r="T798" s="204"/>
      <c r="AT798" s="205" t="s">
        <v>131</v>
      </c>
      <c r="AU798" s="205" t="s">
        <v>84</v>
      </c>
      <c r="AV798" s="13" t="s">
        <v>84</v>
      </c>
      <c r="AW798" s="13" t="s">
        <v>36</v>
      </c>
      <c r="AX798" s="13" t="s">
        <v>74</v>
      </c>
      <c r="AY798" s="205" t="s">
        <v>121</v>
      </c>
    </row>
    <row r="799" spans="1:51" s="13" customFormat="1" ht="11.25">
      <c r="B799" s="195"/>
      <c r="C799" s="196"/>
      <c r="D799" s="190" t="s">
        <v>131</v>
      </c>
      <c r="E799" s="197" t="s">
        <v>21</v>
      </c>
      <c r="F799" s="198" t="s">
        <v>328</v>
      </c>
      <c r="G799" s="196"/>
      <c r="H799" s="199">
        <v>1</v>
      </c>
      <c r="I799" s="200"/>
      <c r="J799" s="196"/>
      <c r="K799" s="196"/>
      <c r="L799" s="201"/>
      <c r="M799" s="202"/>
      <c r="N799" s="203"/>
      <c r="O799" s="203"/>
      <c r="P799" s="203"/>
      <c r="Q799" s="203"/>
      <c r="R799" s="203"/>
      <c r="S799" s="203"/>
      <c r="T799" s="204"/>
      <c r="AT799" s="205" t="s">
        <v>131</v>
      </c>
      <c r="AU799" s="205" t="s">
        <v>84</v>
      </c>
      <c r="AV799" s="13" t="s">
        <v>84</v>
      </c>
      <c r="AW799" s="13" t="s">
        <v>36</v>
      </c>
      <c r="AX799" s="13" t="s">
        <v>74</v>
      </c>
      <c r="AY799" s="205" t="s">
        <v>121</v>
      </c>
    </row>
    <row r="800" spans="1:51" s="13" customFormat="1" ht="11.25">
      <c r="B800" s="195"/>
      <c r="C800" s="196"/>
      <c r="D800" s="190" t="s">
        <v>131</v>
      </c>
      <c r="E800" s="197" t="s">
        <v>21</v>
      </c>
      <c r="F800" s="198" t="s">
        <v>329</v>
      </c>
      <c r="G800" s="196"/>
      <c r="H800" s="199">
        <v>2</v>
      </c>
      <c r="I800" s="200"/>
      <c r="J800" s="196"/>
      <c r="K800" s="196"/>
      <c r="L800" s="201"/>
      <c r="M800" s="202"/>
      <c r="N800" s="203"/>
      <c r="O800" s="203"/>
      <c r="P800" s="203"/>
      <c r="Q800" s="203"/>
      <c r="R800" s="203"/>
      <c r="S800" s="203"/>
      <c r="T800" s="204"/>
      <c r="AT800" s="205" t="s">
        <v>131</v>
      </c>
      <c r="AU800" s="205" t="s">
        <v>84</v>
      </c>
      <c r="AV800" s="13" t="s">
        <v>84</v>
      </c>
      <c r="AW800" s="13" t="s">
        <v>36</v>
      </c>
      <c r="AX800" s="13" t="s">
        <v>74</v>
      </c>
      <c r="AY800" s="205" t="s">
        <v>121</v>
      </c>
    </row>
    <row r="801" spans="1:65" s="13" customFormat="1" ht="11.25">
      <c r="B801" s="195"/>
      <c r="C801" s="196"/>
      <c r="D801" s="190" t="s">
        <v>131</v>
      </c>
      <c r="E801" s="197" t="s">
        <v>21</v>
      </c>
      <c r="F801" s="198" t="s">
        <v>330</v>
      </c>
      <c r="G801" s="196"/>
      <c r="H801" s="199">
        <v>2</v>
      </c>
      <c r="I801" s="200"/>
      <c r="J801" s="196"/>
      <c r="K801" s="196"/>
      <c r="L801" s="201"/>
      <c r="M801" s="202"/>
      <c r="N801" s="203"/>
      <c r="O801" s="203"/>
      <c r="P801" s="203"/>
      <c r="Q801" s="203"/>
      <c r="R801" s="203"/>
      <c r="S801" s="203"/>
      <c r="T801" s="204"/>
      <c r="AT801" s="205" t="s">
        <v>131</v>
      </c>
      <c r="AU801" s="205" t="s">
        <v>84</v>
      </c>
      <c r="AV801" s="13" t="s">
        <v>84</v>
      </c>
      <c r="AW801" s="13" t="s">
        <v>36</v>
      </c>
      <c r="AX801" s="13" t="s">
        <v>74</v>
      </c>
      <c r="AY801" s="205" t="s">
        <v>121</v>
      </c>
    </row>
    <row r="802" spans="1:65" s="13" customFormat="1" ht="11.25">
      <c r="B802" s="195"/>
      <c r="C802" s="196"/>
      <c r="D802" s="190" t="s">
        <v>131</v>
      </c>
      <c r="E802" s="197" t="s">
        <v>21</v>
      </c>
      <c r="F802" s="198" t="s">
        <v>331</v>
      </c>
      <c r="G802" s="196"/>
      <c r="H802" s="199">
        <v>2</v>
      </c>
      <c r="I802" s="200"/>
      <c r="J802" s="196"/>
      <c r="K802" s="196"/>
      <c r="L802" s="201"/>
      <c r="M802" s="202"/>
      <c r="N802" s="203"/>
      <c r="O802" s="203"/>
      <c r="P802" s="203"/>
      <c r="Q802" s="203"/>
      <c r="R802" s="203"/>
      <c r="S802" s="203"/>
      <c r="T802" s="204"/>
      <c r="AT802" s="205" t="s">
        <v>131</v>
      </c>
      <c r="AU802" s="205" t="s">
        <v>84</v>
      </c>
      <c r="AV802" s="13" t="s">
        <v>84</v>
      </c>
      <c r="AW802" s="13" t="s">
        <v>36</v>
      </c>
      <c r="AX802" s="13" t="s">
        <v>74</v>
      </c>
      <c r="AY802" s="205" t="s">
        <v>121</v>
      </c>
    </row>
    <row r="803" spans="1:65" s="13" customFormat="1" ht="11.25">
      <c r="B803" s="195"/>
      <c r="C803" s="196"/>
      <c r="D803" s="190" t="s">
        <v>131</v>
      </c>
      <c r="E803" s="197" t="s">
        <v>21</v>
      </c>
      <c r="F803" s="198" t="s">
        <v>332</v>
      </c>
      <c r="G803" s="196"/>
      <c r="H803" s="199">
        <v>1</v>
      </c>
      <c r="I803" s="200"/>
      <c r="J803" s="196"/>
      <c r="K803" s="196"/>
      <c r="L803" s="201"/>
      <c r="M803" s="202"/>
      <c r="N803" s="203"/>
      <c r="O803" s="203"/>
      <c r="P803" s="203"/>
      <c r="Q803" s="203"/>
      <c r="R803" s="203"/>
      <c r="S803" s="203"/>
      <c r="T803" s="204"/>
      <c r="AT803" s="205" t="s">
        <v>131</v>
      </c>
      <c r="AU803" s="205" t="s">
        <v>84</v>
      </c>
      <c r="AV803" s="13" t="s">
        <v>84</v>
      </c>
      <c r="AW803" s="13" t="s">
        <v>36</v>
      </c>
      <c r="AX803" s="13" t="s">
        <v>74</v>
      </c>
      <c r="AY803" s="205" t="s">
        <v>121</v>
      </c>
    </row>
    <row r="804" spans="1:65" s="13" customFormat="1" ht="11.25">
      <c r="B804" s="195"/>
      <c r="C804" s="196"/>
      <c r="D804" s="190" t="s">
        <v>131</v>
      </c>
      <c r="E804" s="197" t="s">
        <v>21</v>
      </c>
      <c r="F804" s="198" t="s">
        <v>333</v>
      </c>
      <c r="G804" s="196"/>
      <c r="H804" s="199">
        <v>1</v>
      </c>
      <c r="I804" s="200"/>
      <c r="J804" s="196"/>
      <c r="K804" s="196"/>
      <c r="L804" s="201"/>
      <c r="M804" s="202"/>
      <c r="N804" s="203"/>
      <c r="O804" s="203"/>
      <c r="P804" s="203"/>
      <c r="Q804" s="203"/>
      <c r="R804" s="203"/>
      <c r="S804" s="203"/>
      <c r="T804" s="204"/>
      <c r="AT804" s="205" t="s">
        <v>131</v>
      </c>
      <c r="AU804" s="205" t="s">
        <v>84</v>
      </c>
      <c r="AV804" s="13" t="s">
        <v>84</v>
      </c>
      <c r="AW804" s="13" t="s">
        <v>36</v>
      </c>
      <c r="AX804" s="13" t="s">
        <v>74</v>
      </c>
      <c r="AY804" s="205" t="s">
        <v>121</v>
      </c>
    </row>
    <row r="805" spans="1:65" s="14" customFormat="1" ht="11.25">
      <c r="B805" s="206"/>
      <c r="C805" s="207"/>
      <c r="D805" s="190" t="s">
        <v>131</v>
      </c>
      <c r="E805" s="208" t="s">
        <v>21</v>
      </c>
      <c r="F805" s="209" t="s">
        <v>133</v>
      </c>
      <c r="G805" s="207"/>
      <c r="H805" s="210">
        <v>46</v>
      </c>
      <c r="I805" s="211"/>
      <c r="J805" s="207"/>
      <c r="K805" s="207"/>
      <c r="L805" s="212"/>
      <c r="M805" s="213"/>
      <c r="N805" s="214"/>
      <c r="O805" s="214"/>
      <c r="P805" s="214"/>
      <c r="Q805" s="214"/>
      <c r="R805" s="214"/>
      <c r="S805" s="214"/>
      <c r="T805" s="215"/>
      <c r="AT805" s="216" t="s">
        <v>131</v>
      </c>
      <c r="AU805" s="216" t="s">
        <v>84</v>
      </c>
      <c r="AV805" s="14" t="s">
        <v>128</v>
      </c>
      <c r="AW805" s="14" t="s">
        <v>36</v>
      </c>
      <c r="AX805" s="14" t="s">
        <v>79</v>
      </c>
      <c r="AY805" s="216" t="s">
        <v>121</v>
      </c>
    </row>
    <row r="806" spans="1:65" s="2" customFormat="1" ht="33" customHeight="1">
      <c r="A806" s="37"/>
      <c r="B806" s="38"/>
      <c r="C806" s="177" t="s">
        <v>854</v>
      </c>
      <c r="D806" s="177" t="s">
        <v>124</v>
      </c>
      <c r="E806" s="178" t="s">
        <v>855</v>
      </c>
      <c r="F806" s="179" t="s">
        <v>856</v>
      </c>
      <c r="G806" s="180" t="s">
        <v>231</v>
      </c>
      <c r="H806" s="181">
        <v>46</v>
      </c>
      <c r="I806" s="182"/>
      <c r="J806" s="183">
        <f>ROUND(I806*H806,2)</f>
        <v>0</v>
      </c>
      <c r="K806" s="179" t="s">
        <v>141</v>
      </c>
      <c r="L806" s="42"/>
      <c r="M806" s="184" t="s">
        <v>21</v>
      </c>
      <c r="N806" s="185" t="s">
        <v>45</v>
      </c>
      <c r="O806" s="67"/>
      <c r="P806" s="186">
        <f>O806*H806</f>
        <v>0</v>
      </c>
      <c r="Q806" s="186">
        <v>0</v>
      </c>
      <c r="R806" s="186">
        <f>Q806*H806</f>
        <v>0</v>
      </c>
      <c r="S806" s="186">
        <v>7.0000000000000001E-3</v>
      </c>
      <c r="T806" s="187">
        <f>S806*H806</f>
        <v>0.32200000000000001</v>
      </c>
      <c r="U806" s="37"/>
      <c r="V806" s="37"/>
      <c r="W806" s="37"/>
      <c r="X806" s="37"/>
      <c r="Y806" s="37"/>
      <c r="Z806" s="37"/>
      <c r="AA806" s="37"/>
      <c r="AB806" s="37"/>
      <c r="AC806" s="37"/>
      <c r="AD806" s="37"/>
      <c r="AE806" s="37"/>
      <c r="AR806" s="188" t="s">
        <v>359</v>
      </c>
      <c r="AT806" s="188" t="s">
        <v>124</v>
      </c>
      <c r="AU806" s="188" t="s">
        <v>84</v>
      </c>
      <c r="AY806" s="19" t="s">
        <v>121</v>
      </c>
      <c r="BE806" s="189">
        <f>IF(N806="základní",J806,0)</f>
        <v>0</v>
      </c>
      <c r="BF806" s="189">
        <f>IF(N806="snížená",J806,0)</f>
        <v>0</v>
      </c>
      <c r="BG806" s="189">
        <f>IF(N806="zákl. přenesená",J806,0)</f>
        <v>0</v>
      </c>
      <c r="BH806" s="189">
        <f>IF(N806="sníž. přenesená",J806,0)</f>
        <v>0</v>
      </c>
      <c r="BI806" s="189">
        <f>IF(N806="nulová",J806,0)</f>
        <v>0</v>
      </c>
      <c r="BJ806" s="19" t="s">
        <v>79</v>
      </c>
      <c r="BK806" s="189">
        <f>ROUND(I806*H806,2)</f>
        <v>0</v>
      </c>
      <c r="BL806" s="19" t="s">
        <v>359</v>
      </c>
      <c r="BM806" s="188" t="s">
        <v>857</v>
      </c>
    </row>
    <row r="807" spans="1:65" s="2" customFormat="1" ht="19.5">
      <c r="A807" s="37"/>
      <c r="B807" s="38"/>
      <c r="C807" s="39"/>
      <c r="D807" s="190" t="s">
        <v>130</v>
      </c>
      <c r="E807" s="39"/>
      <c r="F807" s="191" t="s">
        <v>858</v>
      </c>
      <c r="G807" s="39"/>
      <c r="H807" s="39"/>
      <c r="I807" s="192"/>
      <c r="J807" s="39"/>
      <c r="K807" s="39"/>
      <c r="L807" s="42"/>
      <c r="M807" s="193"/>
      <c r="N807" s="194"/>
      <c r="O807" s="67"/>
      <c r="P807" s="67"/>
      <c r="Q807" s="67"/>
      <c r="R807" s="67"/>
      <c r="S807" s="67"/>
      <c r="T807" s="68"/>
      <c r="U807" s="37"/>
      <c r="V807" s="37"/>
      <c r="W807" s="37"/>
      <c r="X807" s="37"/>
      <c r="Y807" s="37"/>
      <c r="Z807" s="37"/>
      <c r="AA807" s="37"/>
      <c r="AB807" s="37"/>
      <c r="AC807" s="37"/>
      <c r="AD807" s="37"/>
      <c r="AE807" s="37"/>
      <c r="AT807" s="19" t="s">
        <v>130</v>
      </c>
      <c r="AU807" s="19" t="s">
        <v>84</v>
      </c>
    </row>
    <row r="808" spans="1:65" s="2" customFormat="1" ht="11.25">
      <c r="A808" s="37"/>
      <c r="B808" s="38"/>
      <c r="C808" s="39"/>
      <c r="D808" s="217" t="s">
        <v>144</v>
      </c>
      <c r="E808" s="39"/>
      <c r="F808" s="218" t="s">
        <v>859</v>
      </c>
      <c r="G808" s="39"/>
      <c r="H808" s="39"/>
      <c r="I808" s="192"/>
      <c r="J808" s="39"/>
      <c r="K808" s="39"/>
      <c r="L808" s="42"/>
      <c r="M808" s="193"/>
      <c r="N808" s="194"/>
      <c r="O808" s="67"/>
      <c r="P808" s="67"/>
      <c r="Q808" s="67"/>
      <c r="R808" s="67"/>
      <c r="S808" s="67"/>
      <c r="T808" s="68"/>
      <c r="U808" s="37"/>
      <c r="V808" s="37"/>
      <c r="W808" s="37"/>
      <c r="X808" s="37"/>
      <c r="Y808" s="37"/>
      <c r="Z808" s="37"/>
      <c r="AA808" s="37"/>
      <c r="AB808" s="37"/>
      <c r="AC808" s="37"/>
      <c r="AD808" s="37"/>
      <c r="AE808" s="37"/>
      <c r="AT808" s="19" t="s">
        <v>144</v>
      </c>
      <c r="AU808" s="19" t="s">
        <v>84</v>
      </c>
    </row>
    <row r="809" spans="1:65" s="13" customFormat="1" ht="11.25">
      <c r="B809" s="195"/>
      <c r="C809" s="196"/>
      <c r="D809" s="190" t="s">
        <v>131</v>
      </c>
      <c r="E809" s="197" t="s">
        <v>21</v>
      </c>
      <c r="F809" s="198" t="s">
        <v>388</v>
      </c>
      <c r="G809" s="196"/>
      <c r="H809" s="199">
        <v>28</v>
      </c>
      <c r="I809" s="200"/>
      <c r="J809" s="196"/>
      <c r="K809" s="196"/>
      <c r="L809" s="201"/>
      <c r="M809" s="202"/>
      <c r="N809" s="203"/>
      <c r="O809" s="203"/>
      <c r="P809" s="203"/>
      <c r="Q809" s="203"/>
      <c r="R809" s="203"/>
      <c r="S809" s="203"/>
      <c r="T809" s="204"/>
      <c r="AT809" s="205" t="s">
        <v>131</v>
      </c>
      <c r="AU809" s="205" t="s">
        <v>84</v>
      </c>
      <c r="AV809" s="13" t="s">
        <v>84</v>
      </c>
      <c r="AW809" s="13" t="s">
        <v>36</v>
      </c>
      <c r="AX809" s="13" t="s">
        <v>74</v>
      </c>
      <c r="AY809" s="205" t="s">
        <v>121</v>
      </c>
    </row>
    <row r="810" spans="1:65" s="13" customFormat="1" ht="11.25">
      <c r="B810" s="195"/>
      <c r="C810" s="196"/>
      <c r="D810" s="190" t="s">
        <v>131</v>
      </c>
      <c r="E810" s="197" t="s">
        <v>21</v>
      </c>
      <c r="F810" s="198" t="s">
        <v>389</v>
      </c>
      <c r="G810" s="196"/>
      <c r="H810" s="199">
        <v>2</v>
      </c>
      <c r="I810" s="200"/>
      <c r="J810" s="196"/>
      <c r="K810" s="196"/>
      <c r="L810" s="201"/>
      <c r="M810" s="202"/>
      <c r="N810" s="203"/>
      <c r="O810" s="203"/>
      <c r="P810" s="203"/>
      <c r="Q810" s="203"/>
      <c r="R810" s="203"/>
      <c r="S810" s="203"/>
      <c r="T810" s="204"/>
      <c r="AT810" s="205" t="s">
        <v>131</v>
      </c>
      <c r="AU810" s="205" t="s">
        <v>84</v>
      </c>
      <c r="AV810" s="13" t="s">
        <v>84</v>
      </c>
      <c r="AW810" s="13" t="s">
        <v>36</v>
      </c>
      <c r="AX810" s="13" t="s">
        <v>74</v>
      </c>
      <c r="AY810" s="205" t="s">
        <v>121</v>
      </c>
    </row>
    <row r="811" spans="1:65" s="13" customFormat="1" ht="11.25">
      <c r="B811" s="195"/>
      <c r="C811" s="196"/>
      <c r="D811" s="190" t="s">
        <v>131</v>
      </c>
      <c r="E811" s="197" t="s">
        <v>21</v>
      </c>
      <c r="F811" s="198" t="s">
        <v>355</v>
      </c>
      <c r="G811" s="196"/>
      <c r="H811" s="199">
        <v>1</v>
      </c>
      <c r="I811" s="200"/>
      <c r="J811" s="196"/>
      <c r="K811" s="196"/>
      <c r="L811" s="201"/>
      <c r="M811" s="202"/>
      <c r="N811" s="203"/>
      <c r="O811" s="203"/>
      <c r="P811" s="203"/>
      <c r="Q811" s="203"/>
      <c r="R811" s="203"/>
      <c r="S811" s="203"/>
      <c r="T811" s="204"/>
      <c r="AT811" s="205" t="s">
        <v>131</v>
      </c>
      <c r="AU811" s="205" t="s">
        <v>84</v>
      </c>
      <c r="AV811" s="13" t="s">
        <v>84</v>
      </c>
      <c r="AW811" s="13" t="s">
        <v>36</v>
      </c>
      <c r="AX811" s="13" t="s">
        <v>74</v>
      </c>
      <c r="AY811" s="205" t="s">
        <v>121</v>
      </c>
    </row>
    <row r="812" spans="1:65" s="13" customFormat="1" ht="11.25">
      <c r="B812" s="195"/>
      <c r="C812" s="196"/>
      <c r="D812" s="190" t="s">
        <v>131</v>
      </c>
      <c r="E812" s="197" t="s">
        <v>21</v>
      </c>
      <c r="F812" s="198" t="s">
        <v>356</v>
      </c>
      <c r="G812" s="196"/>
      <c r="H812" s="199">
        <v>1</v>
      </c>
      <c r="I812" s="200"/>
      <c r="J812" s="196"/>
      <c r="K812" s="196"/>
      <c r="L812" s="201"/>
      <c r="M812" s="202"/>
      <c r="N812" s="203"/>
      <c r="O812" s="203"/>
      <c r="P812" s="203"/>
      <c r="Q812" s="203"/>
      <c r="R812" s="203"/>
      <c r="S812" s="203"/>
      <c r="T812" s="204"/>
      <c r="AT812" s="205" t="s">
        <v>131</v>
      </c>
      <c r="AU812" s="205" t="s">
        <v>84</v>
      </c>
      <c r="AV812" s="13" t="s">
        <v>84</v>
      </c>
      <c r="AW812" s="13" t="s">
        <v>36</v>
      </c>
      <c r="AX812" s="13" t="s">
        <v>74</v>
      </c>
      <c r="AY812" s="205" t="s">
        <v>121</v>
      </c>
    </row>
    <row r="813" spans="1:65" s="13" customFormat="1" ht="11.25">
      <c r="B813" s="195"/>
      <c r="C813" s="196"/>
      <c r="D813" s="190" t="s">
        <v>131</v>
      </c>
      <c r="E813" s="197" t="s">
        <v>21</v>
      </c>
      <c r="F813" s="198" t="s">
        <v>357</v>
      </c>
      <c r="G813" s="196"/>
      <c r="H813" s="199">
        <v>1</v>
      </c>
      <c r="I813" s="200"/>
      <c r="J813" s="196"/>
      <c r="K813" s="196"/>
      <c r="L813" s="201"/>
      <c r="M813" s="202"/>
      <c r="N813" s="203"/>
      <c r="O813" s="203"/>
      <c r="P813" s="203"/>
      <c r="Q813" s="203"/>
      <c r="R813" s="203"/>
      <c r="S813" s="203"/>
      <c r="T813" s="204"/>
      <c r="AT813" s="205" t="s">
        <v>131</v>
      </c>
      <c r="AU813" s="205" t="s">
        <v>84</v>
      </c>
      <c r="AV813" s="13" t="s">
        <v>84</v>
      </c>
      <c r="AW813" s="13" t="s">
        <v>36</v>
      </c>
      <c r="AX813" s="13" t="s">
        <v>74</v>
      </c>
      <c r="AY813" s="205" t="s">
        <v>121</v>
      </c>
    </row>
    <row r="814" spans="1:65" s="13" customFormat="1" ht="11.25">
      <c r="B814" s="195"/>
      <c r="C814" s="196"/>
      <c r="D814" s="190" t="s">
        <v>131</v>
      </c>
      <c r="E814" s="197" t="s">
        <v>21</v>
      </c>
      <c r="F814" s="198" t="s">
        <v>358</v>
      </c>
      <c r="G814" s="196"/>
      <c r="H814" s="199">
        <v>1</v>
      </c>
      <c r="I814" s="200"/>
      <c r="J814" s="196"/>
      <c r="K814" s="196"/>
      <c r="L814" s="201"/>
      <c r="M814" s="202"/>
      <c r="N814" s="203"/>
      <c r="O814" s="203"/>
      <c r="P814" s="203"/>
      <c r="Q814" s="203"/>
      <c r="R814" s="203"/>
      <c r="S814" s="203"/>
      <c r="T814" s="204"/>
      <c r="AT814" s="205" t="s">
        <v>131</v>
      </c>
      <c r="AU814" s="205" t="s">
        <v>84</v>
      </c>
      <c r="AV814" s="13" t="s">
        <v>84</v>
      </c>
      <c r="AW814" s="13" t="s">
        <v>36</v>
      </c>
      <c r="AX814" s="13" t="s">
        <v>74</v>
      </c>
      <c r="AY814" s="205" t="s">
        <v>121</v>
      </c>
    </row>
    <row r="815" spans="1:65" s="13" customFormat="1" ht="11.25">
      <c r="B815" s="195"/>
      <c r="C815" s="196"/>
      <c r="D815" s="190" t="s">
        <v>131</v>
      </c>
      <c r="E815" s="197" t="s">
        <v>21</v>
      </c>
      <c r="F815" s="198" t="s">
        <v>344</v>
      </c>
      <c r="G815" s="196"/>
      <c r="H815" s="199">
        <v>4</v>
      </c>
      <c r="I815" s="200"/>
      <c r="J815" s="196"/>
      <c r="K815" s="196"/>
      <c r="L815" s="201"/>
      <c r="M815" s="202"/>
      <c r="N815" s="203"/>
      <c r="O815" s="203"/>
      <c r="P815" s="203"/>
      <c r="Q815" s="203"/>
      <c r="R815" s="203"/>
      <c r="S815" s="203"/>
      <c r="T815" s="204"/>
      <c r="AT815" s="205" t="s">
        <v>131</v>
      </c>
      <c r="AU815" s="205" t="s">
        <v>84</v>
      </c>
      <c r="AV815" s="13" t="s">
        <v>84</v>
      </c>
      <c r="AW815" s="13" t="s">
        <v>36</v>
      </c>
      <c r="AX815" s="13" t="s">
        <v>74</v>
      </c>
      <c r="AY815" s="205" t="s">
        <v>121</v>
      </c>
    </row>
    <row r="816" spans="1:65" s="13" customFormat="1" ht="11.25">
      <c r="B816" s="195"/>
      <c r="C816" s="196"/>
      <c r="D816" s="190" t="s">
        <v>131</v>
      </c>
      <c r="E816" s="197" t="s">
        <v>21</v>
      </c>
      <c r="F816" s="198" t="s">
        <v>346</v>
      </c>
      <c r="G816" s="196"/>
      <c r="H816" s="199">
        <v>4</v>
      </c>
      <c r="I816" s="200"/>
      <c r="J816" s="196"/>
      <c r="K816" s="196"/>
      <c r="L816" s="201"/>
      <c r="M816" s="202"/>
      <c r="N816" s="203"/>
      <c r="O816" s="203"/>
      <c r="P816" s="203"/>
      <c r="Q816" s="203"/>
      <c r="R816" s="203"/>
      <c r="S816" s="203"/>
      <c r="T816" s="204"/>
      <c r="AT816" s="205" t="s">
        <v>131</v>
      </c>
      <c r="AU816" s="205" t="s">
        <v>84</v>
      </c>
      <c r="AV816" s="13" t="s">
        <v>84</v>
      </c>
      <c r="AW816" s="13" t="s">
        <v>36</v>
      </c>
      <c r="AX816" s="13" t="s">
        <v>74</v>
      </c>
      <c r="AY816" s="205" t="s">
        <v>121</v>
      </c>
    </row>
    <row r="817" spans="1:65" s="13" customFormat="1" ht="11.25">
      <c r="B817" s="195"/>
      <c r="C817" s="196"/>
      <c r="D817" s="190" t="s">
        <v>131</v>
      </c>
      <c r="E817" s="197" t="s">
        <v>21</v>
      </c>
      <c r="F817" s="198" t="s">
        <v>348</v>
      </c>
      <c r="G817" s="196"/>
      <c r="H817" s="199">
        <v>1</v>
      </c>
      <c r="I817" s="200"/>
      <c r="J817" s="196"/>
      <c r="K817" s="196"/>
      <c r="L817" s="201"/>
      <c r="M817" s="202"/>
      <c r="N817" s="203"/>
      <c r="O817" s="203"/>
      <c r="P817" s="203"/>
      <c r="Q817" s="203"/>
      <c r="R817" s="203"/>
      <c r="S817" s="203"/>
      <c r="T817" s="204"/>
      <c r="AT817" s="205" t="s">
        <v>131</v>
      </c>
      <c r="AU817" s="205" t="s">
        <v>84</v>
      </c>
      <c r="AV817" s="13" t="s">
        <v>84</v>
      </c>
      <c r="AW817" s="13" t="s">
        <v>36</v>
      </c>
      <c r="AX817" s="13" t="s">
        <v>74</v>
      </c>
      <c r="AY817" s="205" t="s">
        <v>121</v>
      </c>
    </row>
    <row r="818" spans="1:65" s="13" customFormat="1" ht="11.25">
      <c r="B818" s="195"/>
      <c r="C818" s="196"/>
      <c r="D818" s="190" t="s">
        <v>131</v>
      </c>
      <c r="E818" s="197" t="s">
        <v>21</v>
      </c>
      <c r="F818" s="198" t="s">
        <v>349</v>
      </c>
      <c r="G818" s="196"/>
      <c r="H818" s="199">
        <v>1</v>
      </c>
      <c r="I818" s="200"/>
      <c r="J818" s="196"/>
      <c r="K818" s="196"/>
      <c r="L818" s="201"/>
      <c r="M818" s="202"/>
      <c r="N818" s="203"/>
      <c r="O818" s="203"/>
      <c r="P818" s="203"/>
      <c r="Q818" s="203"/>
      <c r="R818" s="203"/>
      <c r="S818" s="203"/>
      <c r="T818" s="204"/>
      <c r="AT818" s="205" t="s">
        <v>131</v>
      </c>
      <c r="AU818" s="205" t="s">
        <v>84</v>
      </c>
      <c r="AV818" s="13" t="s">
        <v>84</v>
      </c>
      <c r="AW818" s="13" t="s">
        <v>36</v>
      </c>
      <c r="AX818" s="13" t="s">
        <v>74</v>
      </c>
      <c r="AY818" s="205" t="s">
        <v>121</v>
      </c>
    </row>
    <row r="819" spans="1:65" s="13" customFormat="1" ht="11.25">
      <c r="B819" s="195"/>
      <c r="C819" s="196"/>
      <c r="D819" s="190" t="s">
        <v>131</v>
      </c>
      <c r="E819" s="197" t="s">
        <v>21</v>
      </c>
      <c r="F819" s="198" t="s">
        <v>350</v>
      </c>
      <c r="G819" s="196"/>
      <c r="H819" s="199">
        <v>2</v>
      </c>
      <c r="I819" s="200"/>
      <c r="J819" s="196"/>
      <c r="K819" s="196"/>
      <c r="L819" s="201"/>
      <c r="M819" s="202"/>
      <c r="N819" s="203"/>
      <c r="O819" s="203"/>
      <c r="P819" s="203"/>
      <c r="Q819" s="203"/>
      <c r="R819" s="203"/>
      <c r="S819" s="203"/>
      <c r="T819" s="204"/>
      <c r="AT819" s="205" t="s">
        <v>131</v>
      </c>
      <c r="AU819" s="205" t="s">
        <v>84</v>
      </c>
      <c r="AV819" s="13" t="s">
        <v>84</v>
      </c>
      <c r="AW819" s="13" t="s">
        <v>36</v>
      </c>
      <c r="AX819" s="13" t="s">
        <v>74</v>
      </c>
      <c r="AY819" s="205" t="s">
        <v>121</v>
      </c>
    </row>
    <row r="820" spans="1:65" s="14" customFormat="1" ht="11.25">
      <c r="B820" s="206"/>
      <c r="C820" s="207"/>
      <c r="D820" s="190" t="s">
        <v>131</v>
      </c>
      <c r="E820" s="208" t="s">
        <v>21</v>
      </c>
      <c r="F820" s="209" t="s">
        <v>133</v>
      </c>
      <c r="G820" s="207"/>
      <c r="H820" s="210">
        <v>46</v>
      </c>
      <c r="I820" s="211"/>
      <c r="J820" s="207"/>
      <c r="K820" s="207"/>
      <c r="L820" s="212"/>
      <c r="M820" s="213"/>
      <c r="N820" s="214"/>
      <c r="O820" s="214"/>
      <c r="P820" s="214"/>
      <c r="Q820" s="214"/>
      <c r="R820" s="214"/>
      <c r="S820" s="214"/>
      <c r="T820" s="215"/>
      <c r="AT820" s="216" t="s">
        <v>131</v>
      </c>
      <c r="AU820" s="216" t="s">
        <v>84</v>
      </c>
      <c r="AV820" s="14" t="s">
        <v>128</v>
      </c>
      <c r="AW820" s="14" t="s">
        <v>36</v>
      </c>
      <c r="AX820" s="14" t="s">
        <v>79</v>
      </c>
      <c r="AY820" s="216" t="s">
        <v>121</v>
      </c>
    </row>
    <row r="821" spans="1:65" s="2" customFormat="1" ht="24.2" customHeight="1">
      <c r="A821" s="37"/>
      <c r="B821" s="38"/>
      <c r="C821" s="177" t="s">
        <v>860</v>
      </c>
      <c r="D821" s="177" t="s">
        <v>124</v>
      </c>
      <c r="E821" s="178" t="s">
        <v>861</v>
      </c>
      <c r="F821" s="179" t="s">
        <v>862</v>
      </c>
      <c r="G821" s="180" t="s">
        <v>127</v>
      </c>
      <c r="H821" s="181">
        <v>726.07</v>
      </c>
      <c r="I821" s="182"/>
      <c r="J821" s="183">
        <f>ROUND(I821*H821,2)</f>
        <v>0</v>
      </c>
      <c r="K821" s="179" t="s">
        <v>21</v>
      </c>
      <c r="L821" s="42"/>
      <c r="M821" s="184" t="s">
        <v>21</v>
      </c>
      <c r="N821" s="185" t="s">
        <v>45</v>
      </c>
      <c r="O821" s="67"/>
      <c r="P821" s="186">
        <f>O821*H821</f>
        <v>0</v>
      </c>
      <c r="Q821" s="186">
        <v>2.7999999999999998E-4</v>
      </c>
      <c r="R821" s="186">
        <f>Q821*H821</f>
        <v>0.2032996</v>
      </c>
      <c r="S821" s="186">
        <v>0</v>
      </c>
      <c r="T821" s="187">
        <f>S821*H821</f>
        <v>0</v>
      </c>
      <c r="U821" s="37"/>
      <c r="V821" s="37"/>
      <c r="W821" s="37"/>
      <c r="X821" s="37"/>
      <c r="Y821" s="37"/>
      <c r="Z821" s="37"/>
      <c r="AA821" s="37"/>
      <c r="AB821" s="37"/>
      <c r="AC821" s="37"/>
      <c r="AD821" s="37"/>
      <c r="AE821" s="37"/>
      <c r="AR821" s="188" t="s">
        <v>359</v>
      </c>
      <c r="AT821" s="188" t="s">
        <v>124</v>
      </c>
      <c r="AU821" s="188" t="s">
        <v>84</v>
      </c>
      <c r="AY821" s="19" t="s">
        <v>121</v>
      </c>
      <c r="BE821" s="189">
        <f>IF(N821="základní",J821,0)</f>
        <v>0</v>
      </c>
      <c r="BF821" s="189">
        <f>IF(N821="snížená",J821,0)</f>
        <v>0</v>
      </c>
      <c r="BG821" s="189">
        <f>IF(N821="zákl. přenesená",J821,0)</f>
        <v>0</v>
      </c>
      <c r="BH821" s="189">
        <f>IF(N821="sníž. přenesená",J821,0)</f>
        <v>0</v>
      </c>
      <c r="BI821" s="189">
        <f>IF(N821="nulová",J821,0)</f>
        <v>0</v>
      </c>
      <c r="BJ821" s="19" t="s">
        <v>79</v>
      </c>
      <c r="BK821" s="189">
        <f>ROUND(I821*H821,2)</f>
        <v>0</v>
      </c>
      <c r="BL821" s="19" t="s">
        <v>359</v>
      </c>
      <c r="BM821" s="188" t="s">
        <v>863</v>
      </c>
    </row>
    <row r="822" spans="1:65" s="2" customFormat="1" ht="19.5">
      <c r="A822" s="37"/>
      <c r="B822" s="38"/>
      <c r="C822" s="39"/>
      <c r="D822" s="190" t="s">
        <v>130</v>
      </c>
      <c r="E822" s="39"/>
      <c r="F822" s="191" t="s">
        <v>862</v>
      </c>
      <c r="G822" s="39"/>
      <c r="H822" s="39"/>
      <c r="I822" s="192"/>
      <c r="J822" s="39"/>
      <c r="K822" s="39"/>
      <c r="L822" s="42"/>
      <c r="M822" s="193"/>
      <c r="N822" s="194"/>
      <c r="O822" s="67"/>
      <c r="P822" s="67"/>
      <c r="Q822" s="67"/>
      <c r="R822" s="67"/>
      <c r="S822" s="67"/>
      <c r="T822" s="68"/>
      <c r="U822" s="37"/>
      <c r="V822" s="37"/>
      <c r="W822" s="37"/>
      <c r="X822" s="37"/>
      <c r="Y822" s="37"/>
      <c r="Z822" s="37"/>
      <c r="AA822" s="37"/>
      <c r="AB822" s="37"/>
      <c r="AC822" s="37"/>
      <c r="AD822" s="37"/>
      <c r="AE822" s="37"/>
      <c r="AT822" s="19" t="s">
        <v>130</v>
      </c>
      <c r="AU822" s="19" t="s">
        <v>84</v>
      </c>
    </row>
    <row r="823" spans="1:65" s="13" customFormat="1" ht="11.25">
      <c r="B823" s="195"/>
      <c r="C823" s="196"/>
      <c r="D823" s="190" t="s">
        <v>131</v>
      </c>
      <c r="E823" s="197" t="s">
        <v>21</v>
      </c>
      <c r="F823" s="198" t="s">
        <v>864</v>
      </c>
      <c r="G823" s="196"/>
      <c r="H823" s="199">
        <v>207.2</v>
      </c>
      <c r="I823" s="200"/>
      <c r="J823" s="196"/>
      <c r="K823" s="196"/>
      <c r="L823" s="201"/>
      <c r="M823" s="202"/>
      <c r="N823" s="203"/>
      <c r="O823" s="203"/>
      <c r="P823" s="203"/>
      <c r="Q823" s="203"/>
      <c r="R823" s="203"/>
      <c r="S823" s="203"/>
      <c r="T823" s="204"/>
      <c r="AT823" s="205" t="s">
        <v>131</v>
      </c>
      <c r="AU823" s="205" t="s">
        <v>84</v>
      </c>
      <c r="AV823" s="13" t="s">
        <v>84</v>
      </c>
      <c r="AW823" s="13" t="s">
        <v>36</v>
      </c>
      <c r="AX823" s="13" t="s">
        <v>74</v>
      </c>
      <c r="AY823" s="205" t="s">
        <v>121</v>
      </c>
    </row>
    <row r="824" spans="1:65" s="13" customFormat="1" ht="11.25">
      <c r="B824" s="195"/>
      <c r="C824" s="196"/>
      <c r="D824" s="190" t="s">
        <v>131</v>
      </c>
      <c r="E824" s="197" t="s">
        <v>21</v>
      </c>
      <c r="F824" s="198" t="s">
        <v>865</v>
      </c>
      <c r="G824" s="196"/>
      <c r="H824" s="199">
        <v>14.8</v>
      </c>
      <c r="I824" s="200"/>
      <c r="J824" s="196"/>
      <c r="K824" s="196"/>
      <c r="L824" s="201"/>
      <c r="M824" s="202"/>
      <c r="N824" s="203"/>
      <c r="O824" s="203"/>
      <c r="P824" s="203"/>
      <c r="Q824" s="203"/>
      <c r="R824" s="203"/>
      <c r="S824" s="203"/>
      <c r="T824" s="204"/>
      <c r="AT824" s="205" t="s">
        <v>131</v>
      </c>
      <c r="AU824" s="205" t="s">
        <v>84</v>
      </c>
      <c r="AV824" s="13" t="s">
        <v>84</v>
      </c>
      <c r="AW824" s="13" t="s">
        <v>36</v>
      </c>
      <c r="AX824" s="13" t="s">
        <v>74</v>
      </c>
      <c r="AY824" s="205" t="s">
        <v>121</v>
      </c>
    </row>
    <row r="825" spans="1:65" s="13" customFormat="1" ht="11.25">
      <c r="B825" s="195"/>
      <c r="C825" s="196"/>
      <c r="D825" s="190" t="s">
        <v>131</v>
      </c>
      <c r="E825" s="197" t="s">
        <v>21</v>
      </c>
      <c r="F825" s="198" t="s">
        <v>866</v>
      </c>
      <c r="G825" s="196"/>
      <c r="H825" s="199">
        <v>14.6</v>
      </c>
      <c r="I825" s="200"/>
      <c r="J825" s="196"/>
      <c r="K825" s="196"/>
      <c r="L825" s="201"/>
      <c r="M825" s="202"/>
      <c r="N825" s="203"/>
      <c r="O825" s="203"/>
      <c r="P825" s="203"/>
      <c r="Q825" s="203"/>
      <c r="R825" s="203"/>
      <c r="S825" s="203"/>
      <c r="T825" s="204"/>
      <c r="AT825" s="205" t="s">
        <v>131</v>
      </c>
      <c r="AU825" s="205" t="s">
        <v>84</v>
      </c>
      <c r="AV825" s="13" t="s">
        <v>84</v>
      </c>
      <c r="AW825" s="13" t="s">
        <v>36</v>
      </c>
      <c r="AX825" s="13" t="s">
        <v>74</v>
      </c>
      <c r="AY825" s="205" t="s">
        <v>121</v>
      </c>
    </row>
    <row r="826" spans="1:65" s="13" customFormat="1" ht="11.25">
      <c r="B826" s="195"/>
      <c r="C826" s="196"/>
      <c r="D826" s="190" t="s">
        <v>131</v>
      </c>
      <c r="E826" s="197" t="s">
        <v>21</v>
      </c>
      <c r="F826" s="198" t="s">
        <v>867</v>
      </c>
      <c r="G826" s="196"/>
      <c r="H826" s="199">
        <v>15</v>
      </c>
      <c r="I826" s="200"/>
      <c r="J826" s="196"/>
      <c r="K826" s="196"/>
      <c r="L826" s="201"/>
      <c r="M826" s="202"/>
      <c r="N826" s="203"/>
      <c r="O826" s="203"/>
      <c r="P826" s="203"/>
      <c r="Q826" s="203"/>
      <c r="R826" s="203"/>
      <c r="S826" s="203"/>
      <c r="T826" s="204"/>
      <c r="AT826" s="205" t="s">
        <v>131</v>
      </c>
      <c r="AU826" s="205" t="s">
        <v>84</v>
      </c>
      <c r="AV826" s="13" t="s">
        <v>84</v>
      </c>
      <c r="AW826" s="13" t="s">
        <v>36</v>
      </c>
      <c r="AX826" s="13" t="s">
        <v>74</v>
      </c>
      <c r="AY826" s="205" t="s">
        <v>121</v>
      </c>
    </row>
    <row r="827" spans="1:65" s="13" customFormat="1" ht="11.25">
      <c r="B827" s="195"/>
      <c r="C827" s="196"/>
      <c r="D827" s="190" t="s">
        <v>131</v>
      </c>
      <c r="E827" s="197" t="s">
        <v>21</v>
      </c>
      <c r="F827" s="198" t="s">
        <v>868</v>
      </c>
      <c r="G827" s="196"/>
      <c r="H827" s="199">
        <v>14.6</v>
      </c>
      <c r="I827" s="200"/>
      <c r="J827" s="196"/>
      <c r="K827" s="196"/>
      <c r="L827" s="201"/>
      <c r="M827" s="202"/>
      <c r="N827" s="203"/>
      <c r="O827" s="203"/>
      <c r="P827" s="203"/>
      <c r="Q827" s="203"/>
      <c r="R827" s="203"/>
      <c r="S827" s="203"/>
      <c r="T827" s="204"/>
      <c r="AT827" s="205" t="s">
        <v>131</v>
      </c>
      <c r="AU827" s="205" t="s">
        <v>84</v>
      </c>
      <c r="AV827" s="13" t="s">
        <v>84</v>
      </c>
      <c r="AW827" s="13" t="s">
        <v>36</v>
      </c>
      <c r="AX827" s="13" t="s">
        <v>74</v>
      </c>
      <c r="AY827" s="205" t="s">
        <v>121</v>
      </c>
    </row>
    <row r="828" spans="1:65" s="13" customFormat="1" ht="11.25">
      <c r="B828" s="195"/>
      <c r="C828" s="196"/>
      <c r="D828" s="190" t="s">
        <v>131</v>
      </c>
      <c r="E828" s="197" t="s">
        <v>21</v>
      </c>
      <c r="F828" s="198" t="s">
        <v>869</v>
      </c>
      <c r="G828" s="196"/>
      <c r="H828" s="199">
        <v>15</v>
      </c>
      <c r="I828" s="200"/>
      <c r="J828" s="196"/>
      <c r="K828" s="196"/>
      <c r="L828" s="201"/>
      <c r="M828" s="202"/>
      <c r="N828" s="203"/>
      <c r="O828" s="203"/>
      <c r="P828" s="203"/>
      <c r="Q828" s="203"/>
      <c r="R828" s="203"/>
      <c r="S828" s="203"/>
      <c r="T828" s="204"/>
      <c r="AT828" s="205" t="s">
        <v>131</v>
      </c>
      <c r="AU828" s="205" t="s">
        <v>84</v>
      </c>
      <c r="AV828" s="13" t="s">
        <v>84</v>
      </c>
      <c r="AW828" s="13" t="s">
        <v>36</v>
      </c>
      <c r="AX828" s="13" t="s">
        <v>74</v>
      </c>
      <c r="AY828" s="205" t="s">
        <v>121</v>
      </c>
    </row>
    <row r="829" spans="1:65" s="13" customFormat="1" ht="11.25">
      <c r="B829" s="195"/>
      <c r="C829" s="196"/>
      <c r="D829" s="190" t="s">
        <v>131</v>
      </c>
      <c r="E829" s="197" t="s">
        <v>21</v>
      </c>
      <c r="F829" s="198" t="s">
        <v>870</v>
      </c>
      <c r="G829" s="196"/>
      <c r="H829" s="199">
        <v>17.600000000000001</v>
      </c>
      <c r="I829" s="200"/>
      <c r="J829" s="196"/>
      <c r="K829" s="196"/>
      <c r="L829" s="201"/>
      <c r="M829" s="202"/>
      <c r="N829" s="203"/>
      <c r="O829" s="203"/>
      <c r="P829" s="203"/>
      <c r="Q829" s="203"/>
      <c r="R829" s="203"/>
      <c r="S829" s="203"/>
      <c r="T829" s="204"/>
      <c r="AT829" s="205" t="s">
        <v>131</v>
      </c>
      <c r="AU829" s="205" t="s">
        <v>84</v>
      </c>
      <c r="AV829" s="13" t="s">
        <v>84</v>
      </c>
      <c r="AW829" s="13" t="s">
        <v>36</v>
      </c>
      <c r="AX829" s="13" t="s">
        <v>74</v>
      </c>
      <c r="AY829" s="205" t="s">
        <v>121</v>
      </c>
    </row>
    <row r="830" spans="1:65" s="13" customFormat="1" ht="11.25">
      <c r="B830" s="195"/>
      <c r="C830" s="196"/>
      <c r="D830" s="190" t="s">
        <v>131</v>
      </c>
      <c r="E830" s="197" t="s">
        <v>21</v>
      </c>
      <c r="F830" s="198" t="s">
        <v>153</v>
      </c>
      <c r="G830" s="196"/>
      <c r="H830" s="199">
        <v>9.8000000000000007</v>
      </c>
      <c r="I830" s="200"/>
      <c r="J830" s="196"/>
      <c r="K830" s="196"/>
      <c r="L830" s="201"/>
      <c r="M830" s="202"/>
      <c r="N830" s="203"/>
      <c r="O830" s="203"/>
      <c r="P830" s="203"/>
      <c r="Q830" s="203"/>
      <c r="R830" s="203"/>
      <c r="S830" s="203"/>
      <c r="T830" s="204"/>
      <c r="AT830" s="205" t="s">
        <v>131</v>
      </c>
      <c r="AU830" s="205" t="s">
        <v>84</v>
      </c>
      <c r="AV830" s="13" t="s">
        <v>84</v>
      </c>
      <c r="AW830" s="13" t="s">
        <v>36</v>
      </c>
      <c r="AX830" s="13" t="s">
        <v>74</v>
      </c>
      <c r="AY830" s="205" t="s">
        <v>121</v>
      </c>
    </row>
    <row r="831" spans="1:65" s="13" customFormat="1" ht="11.25">
      <c r="B831" s="195"/>
      <c r="C831" s="196"/>
      <c r="D831" s="190" t="s">
        <v>131</v>
      </c>
      <c r="E831" s="197" t="s">
        <v>21</v>
      </c>
      <c r="F831" s="198" t="s">
        <v>154</v>
      </c>
      <c r="G831" s="196"/>
      <c r="H831" s="199">
        <v>9.8000000000000007</v>
      </c>
      <c r="I831" s="200"/>
      <c r="J831" s="196"/>
      <c r="K831" s="196"/>
      <c r="L831" s="201"/>
      <c r="M831" s="202"/>
      <c r="N831" s="203"/>
      <c r="O831" s="203"/>
      <c r="P831" s="203"/>
      <c r="Q831" s="203"/>
      <c r="R831" s="203"/>
      <c r="S831" s="203"/>
      <c r="T831" s="204"/>
      <c r="AT831" s="205" t="s">
        <v>131</v>
      </c>
      <c r="AU831" s="205" t="s">
        <v>84</v>
      </c>
      <c r="AV831" s="13" t="s">
        <v>84</v>
      </c>
      <c r="AW831" s="13" t="s">
        <v>36</v>
      </c>
      <c r="AX831" s="13" t="s">
        <v>74</v>
      </c>
      <c r="AY831" s="205" t="s">
        <v>121</v>
      </c>
    </row>
    <row r="832" spans="1:65" s="13" customFormat="1" ht="11.25">
      <c r="B832" s="195"/>
      <c r="C832" s="196"/>
      <c r="D832" s="190" t="s">
        <v>131</v>
      </c>
      <c r="E832" s="197" t="s">
        <v>21</v>
      </c>
      <c r="F832" s="198" t="s">
        <v>871</v>
      </c>
      <c r="G832" s="196"/>
      <c r="H832" s="199">
        <v>43.2</v>
      </c>
      <c r="I832" s="200"/>
      <c r="J832" s="196"/>
      <c r="K832" s="196"/>
      <c r="L832" s="201"/>
      <c r="M832" s="202"/>
      <c r="N832" s="203"/>
      <c r="O832" s="203"/>
      <c r="P832" s="203"/>
      <c r="Q832" s="203"/>
      <c r="R832" s="203"/>
      <c r="S832" s="203"/>
      <c r="T832" s="204"/>
      <c r="AT832" s="205" t="s">
        <v>131</v>
      </c>
      <c r="AU832" s="205" t="s">
        <v>84</v>
      </c>
      <c r="AV832" s="13" t="s">
        <v>84</v>
      </c>
      <c r="AW832" s="13" t="s">
        <v>36</v>
      </c>
      <c r="AX832" s="13" t="s">
        <v>74</v>
      </c>
      <c r="AY832" s="205" t="s">
        <v>121</v>
      </c>
    </row>
    <row r="833" spans="2:51" s="13" customFormat="1" ht="11.25">
      <c r="B833" s="195"/>
      <c r="C833" s="196"/>
      <c r="D833" s="190" t="s">
        <v>131</v>
      </c>
      <c r="E833" s="197" t="s">
        <v>21</v>
      </c>
      <c r="F833" s="198" t="s">
        <v>872</v>
      </c>
      <c r="G833" s="196"/>
      <c r="H833" s="199">
        <v>10.8</v>
      </c>
      <c r="I833" s="200"/>
      <c r="J833" s="196"/>
      <c r="K833" s="196"/>
      <c r="L833" s="201"/>
      <c r="M833" s="202"/>
      <c r="N833" s="203"/>
      <c r="O833" s="203"/>
      <c r="P833" s="203"/>
      <c r="Q833" s="203"/>
      <c r="R833" s="203"/>
      <c r="S833" s="203"/>
      <c r="T833" s="204"/>
      <c r="AT833" s="205" t="s">
        <v>131</v>
      </c>
      <c r="AU833" s="205" t="s">
        <v>84</v>
      </c>
      <c r="AV833" s="13" t="s">
        <v>84</v>
      </c>
      <c r="AW833" s="13" t="s">
        <v>36</v>
      </c>
      <c r="AX833" s="13" t="s">
        <v>74</v>
      </c>
      <c r="AY833" s="205" t="s">
        <v>121</v>
      </c>
    </row>
    <row r="834" spans="2:51" s="13" customFormat="1" ht="11.25">
      <c r="B834" s="195"/>
      <c r="C834" s="196"/>
      <c r="D834" s="190" t="s">
        <v>131</v>
      </c>
      <c r="E834" s="197" t="s">
        <v>21</v>
      </c>
      <c r="F834" s="198" t="s">
        <v>873</v>
      </c>
      <c r="G834" s="196"/>
      <c r="H834" s="199">
        <v>21.6</v>
      </c>
      <c r="I834" s="200"/>
      <c r="J834" s="196"/>
      <c r="K834" s="196"/>
      <c r="L834" s="201"/>
      <c r="M834" s="202"/>
      <c r="N834" s="203"/>
      <c r="O834" s="203"/>
      <c r="P834" s="203"/>
      <c r="Q834" s="203"/>
      <c r="R834" s="203"/>
      <c r="S834" s="203"/>
      <c r="T834" s="204"/>
      <c r="AT834" s="205" t="s">
        <v>131</v>
      </c>
      <c r="AU834" s="205" t="s">
        <v>84</v>
      </c>
      <c r="AV834" s="13" t="s">
        <v>84</v>
      </c>
      <c r="AW834" s="13" t="s">
        <v>36</v>
      </c>
      <c r="AX834" s="13" t="s">
        <v>74</v>
      </c>
      <c r="AY834" s="205" t="s">
        <v>121</v>
      </c>
    </row>
    <row r="835" spans="2:51" s="13" customFormat="1" ht="11.25">
      <c r="B835" s="195"/>
      <c r="C835" s="196"/>
      <c r="D835" s="190" t="s">
        <v>131</v>
      </c>
      <c r="E835" s="197" t="s">
        <v>21</v>
      </c>
      <c r="F835" s="198" t="s">
        <v>874</v>
      </c>
      <c r="G835" s="196"/>
      <c r="H835" s="199">
        <v>8.4</v>
      </c>
      <c r="I835" s="200"/>
      <c r="J835" s="196"/>
      <c r="K835" s="196"/>
      <c r="L835" s="201"/>
      <c r="M835" s="202"/>
      <c r="N835" s="203"/>
      <c r="O835" s="203"/>
      <c r="P835" s="203"/>
      <c r="Q835" s="203"/>
      <c r="R835" s="203"/>
      <c r="S835" s="203"/>
      <c r="T835" s="204"/>
      <c r="AT835" s="205" t="s">
        <v>131</v>
      </c>
      <c r="AU835" s="205" t="s">
        <v>84</v>
      </c>
      <c r="AV835" s="13" t="s">
        <v>84</v>
      </c>
      <c r="AW835" s="13" t="s">
        <v>36</v>
      </c>
      <c r="AX835" s="13" t="s">
        <v>74</v>
      </c>
      <c r="AY835" s="205" t="s">
        <v>121</v>
      </c>
    </row>
    <row r="836" spans="2:51" s="13" customFormat="1" ht="11.25">
      <c r="B836" s="195"/>
      <c r="C836" s="196"/>
      <c r="D836" s="190" t="s">
        <v>131</v>
      </c>
      <c r="E836" s="197" t="s">
        <v>21</v>
      </c>
      <c r="F836" s="198" t="s">
        <v>875</v>
      </c>
      <c r="G836" s="196"/>
      <c r="H836" s="199">
        <v>8.4</v>
      </c>
      <c r="I836" s="200"/>
      <c r="J836" s="196"/>
      <c r="K836" s="196"/>
      <c r="L836" s="201"/>
      <c r="M836" s="202"/>
      <c r="N836" s="203"/>
      <c r="O836" s="203"/>
      <c r="P836" s="203"/>
      <c r="Q836" s="203"/>
      <c r="R836" s="203"/>
      <c r="S836" s="203"/>
      <c r="T836" s="204"/>
      <c r="AT836" s="205" t="s">
        <v>131</v>
      </c>
      <c r="AU836" s="205" t="s">
        <v>84</v>
      </c>
      <c r="AV836" s="13" t="s">
        <v>84</v>
      </c>
      <c r="AW836" s="13" t="s">
        <v>36</v>
      </c>
      <c r="AX836" s="13" t="s">
        <v>74</v>
      </c>
      <c r="AY836" s="205" t="s">
        <v>121</v>
      </c>
    </row>
    <row r="837" spans="2:51" s="13" customFormat="1" ht="11.25">
      <c r="B837" s="195"/>
      <c r="C837" s="196"/>
      <c r="D837" s="190" t="s">
        <v>131</v>
      </c>
      <c r="E837" s="197" t="s">
        <v>21</v>
      </c>
      <c r="F837" s="198" t="s">
        <v>876</v>
      </c>
      <c r="G837" s="196"/>
      <c r="H837" s="199">
        <v>32</v>
      </c>
      <c r="I837" s="200"/>
      <c r="J837" s="196"/>
      <c r="K837" s="196"/>
      <c r="L837" s="201"/>
      <c r="M837" s="202"/>
      <c r="N837" s="203"/>
      <c r="O837" s="203"/>
      <c r="P837" s="203"/>
      <c r="Q837" s="203"/>
      <c r="R837" s="203"/>
      <c r="S837" s="203"/>
      <c r="T837" s="204"/>
      <c r="AT837" s="205" t="s">
        <v>131</v>
      </c>
      <c r="AU837" s="205" t="s">
        <v>84</v>
      </c>
      <c r="AV837" s="13" t="s">
        <v>84</v>
      </c>
      <c r="AW837" s="13" t="s">
        <v>36</v>
      </c>
      <c r="AX837" s="13" t="s">
        <v>74</v>
      </c>
      <c r="AY837" s="205" t="s">
        <v>121</v>
      </c>
    </row>
    <row r="838" spans="2:51" s="13" customFormat="1" ht="11.25">
      <c r="B838" s="195"/>
      <c r="C838" s="196"/>
      <c r="D838" s="190" t="s">
        <v>131</v>
      </c>
      <c r="E838" s="197" t="s">
        <v>21</v>
      </c>
      <c r="F838" s="198" t="s">
        <v>877</v>
      </c>
      <c r="G838" s="196"/>
      <c r="H838" s="199">
        <v>27.2</v>
      </c>
      <c r="I838" s="200"/>
      <c r="J838" s="196"/>
      <c r="K838" s="196"/>
      <c r="L838" s="201"/>
      <c r="M838" s="202"/>
      <c r="N838" s="203"/>
      <c r="O838" s="203"/>
      <c r="P838" s="203"/>
      <c r="Q838" s="203"/>
      <c r="R838" s="203"/>
      <c r="S838" s="203"/>
      <c r="T838" s="204"/>
      <c r="AT838" s="205" t="s">
        <v>131</v>
      </c>
      <c r="AU838" s="205" t="s">
        <v>84</v>
      </c>
      <c r="AV838" s="13" t="s">
        <v>84</v>
      </c>
      <c r="AW838" s="13" t="s">
        <v>36</v>
      </c>
      <c r="AX838" s="13" t="s">
        <v>74</v>
      </c>
      <c r="AY838" s="205" t="s">
        <v>121</v>
      </c>
    </row>
    <row r="839" spans="2:51" s="13" customFormat="1" ht="11.25">
      <c r="B839" s="195"/>
      <c r="C839" s="196"/>
      <c r="D839" s="190" t="s">
        <v>131</v>
      </c>
      <c r="E839" s="197" t="s">
        <v>21</v>
      </c>
      <c r="F839" s="198" t="s">
        <v>878</v>
      </c>
      <c r="G839" s="196"/>
      <c r="H839" s="199">
        <v>29.6</v>
      </c>
      <c r="I839" s="200"/>
      <c r="J839" s="196"/>
      <c r="K839" s="196"/>
      <c r="L839" s="201"/>
      <c r="M839" s="202"/>
      <c r="N839" s="203"/>
      <c r="O839" s="203"/>
      <c r="P839" s="203"/>
      <c r="Q839" s="203"/>
      <c r="R839" s="203"/>
      <c r="S839" s="203"/>
      <c r="T839" s="204"/>
      <c r="AT839" s="205" t="s">
        <v>131</v>
      </c>
      <c r="AU839" s="205" t="s">
        <v>84</v>
      </c>
      <c r="AV839" s="13" t="s">
        <v>84</v>
      </c>
      <c r="AW839" s="13" t="s">
        <v>36</v>
      </c>
      <c r="AX839" s="13" t="s">
        <v>74</v>
      </c>
      <c r="AY839" s="205" t="s">
        <v>121</v>
      </c>
    </row>
    <row r="840" spans="2:51" s="13" customFormat="1" ht="11.25">
      <c r="B840" s="195"/>
      <c r="C840" s="196"/>
      <c r="D840" s="190" t="s">
        <v>131</v>
      </c>
      <c r="E840" s="197" t="s">
        <v>21</v>
      </c>
      <c r="F840" s="198" t="s">
        <v>879</v>
      </c>
      <c r="G840" s="196"/>
      <c r="H840" s="199">
        <v>5</v>
      </c>
      <c r="I840" s="200"/>
      <c r="J840" s="196"/>
      <c r="K840" s="196"/>
      <c r="L840" s="201"/>
      <c r="M840" s="202"/>
      <c r="N840" s="203"/>
      <c r="O840" s="203"/>
      <c r="P840" s="203"/>
      <c r="Q840" s="203"/>
      <c r="R840" s="203"/>
      <c r="S840" s="203"/>
      <c r="T840" s="204"/>
      <c r="AT840" s="205" t="s">
        <v>131</v>
      </c>
      <c r="AU840" s="205" t="s">
        <v>84</v>
      </c>
      <c r="AV840" s="13" t="s">
        <v>84</v>
      </c>
      <c r="AW840" s="13" t="s">
        <v>36</v>
      </c>
      <c r="AX840" s="13" t="s">
        <v>74</v>
      </c>
      <c r="AY840" s="205" t="s">
        <v>121</v>
      </c>
    </row>
    <row r="841" spans="2:51" s="13" customFormat="1" ht="11.25">
      <c r="B841" s="195"/>
      <c r="C841" s="196"/>
      <c r="D841" s="190" t="s">
        <v>131</v>
      </c>
      <c r="E841" s="197" t="s">
        <v>21</v>
      </c>
      <c r="F841" s="198" t="s">
        <v>880</v>
      </c>
      <c r="G841" s="196"/>
      <c r="H841" s="199">
        <v>5</v>
      </c>
      <c r="I841" s="200"/>
      <c r="J841" s="196"/>
      <c r="K841" s="196"/>
      <c r="L841" s="201"/>
      <c r="M841" s="202"/>
      <c r="N841" s="203"/>
      <c r="O841" s="203"/>
      <c r="P841" s="203"/>
      <c r="Q841" s="203"/>
      <c r="R841" s="203"/>
      <c r="S841" s="203"/>
      <c r="T841" s="204"/>
      <c r="AT841" s="205" t="s">
        <v>131</v>
      </c>
      <c r="AU841" s="205" t="s">
        <v>84</v>
      </c>
      <c r="AV841" s="13" t="s">
        <v>84</v>
      </c>
      <c r="AW841" s="13" t="s">
        <v>36</v>
      </c>
      <c r="AX841" s="13" t="s">
        <v>74</v>
      </c>
      <c r="AY841" s="205" t="s">
        <v>121</v>
      </c>
    </row>
    <row r="842" spans="2:51" s="13" customFormat="1" ht="11.25">
      <c r="B842" s="195"/>
      <c r="C842" s="196"/>
      <c r="D842" s="190" t="s">
        <v>131</v>
      </c>
      <c r="E842" s="197" t="s">
        <v>21</v>
      </c>
      <c r="F842" s="198" t="s">
        <v>881</v>
      </c>
      <c r="G842" s="196"/>
      <c r="H842" s="199">
        <v>10.61</v>
      </c>
      <c r="I842" s="200"/>
      <c r="J842" s="196"/>
      <c r="K842" s="196"/>
      <c r="L842" s="201"/>
      <c r="M842" s="202"/>
      <c r="N842" s="203"/>
      <c r="O842" s="203"/>
      <c r="P842" s="203"/>
      <c r="Q842" s="203"/>
      <c r="R842" s="203"/>
      <c r="S842" s="203"/>
      <c r="T842" s="204"/>
      <c r="AT842" s="205" t="s">
        <v>131</v>
      </c>
      <c r="AU842" s="205" t="s">
        <v>84</v>
      </c>
      <c r="AV842" s="13" t="s">
        <v>84</v>
      </c>
      <c r="AW842" s="13" t="s">
        <v>36</v>
      </c>
      <c r="AX842" s="13" t="s">
        <v>74</v>
      </c>
      <c r="AY842" s="205" t="s">
        <v>121</v>
      </c>
    </row>
    <row r="843" spans="2:51" s="13" customFormat="1" ht="11.25">
      <c r="B843" s="195"/>
      <c r="C843" s="196"/>
      <c r="D843" s="190" t="s">
        <v>131</v>
      </c>
      <c r="E843" s="197" t="s">
        <v>21</v>
      </c>
      <c r="F843" s="198" t="s">
        <v>882</v>
      </c>
      <c r="G843" s="196"/>
      <c r="H843" s="199">
        <v>10.61</v>
      </c>
      <c r="I843" s="200"/>
      <c r="J843" s="196"/>
      <c r="K843" s="196"/>
      <c r="L843" s="201"/>
      <c r="M843" s="202"/>
      <c r="N843" s="203"/>
      <c r="O843" s="203"/>
      <c r="P843" s="203"/>
      <c r="Q843" s="203"/>
      <c r="R843" s="203"/>
      <c r="S843" s="203"/>
      <c r="T843" s="204"/>
      <c r="AT843" s="205" t="s">
        <v>131</v>
      </c>
      <c r="AU843" s="205" t="s">
        <v>84</v>
      </c>
      <c r="AV843" s="13" t="s">
        <v>84</v>
      </c>
      <c r="AW843" s="13" t="s">
        <v>36</v>
      </c>
      <c r="AX843" s="13" t="s">
        <v>74</v>
      </c>
      <c r="AY843" s="205" t="s">
        <v>121</v>
      </c>
    </row>
    <row r="844" spans="2:51" s="13" customFormat="1" ht="11.25">
      <c r="B844" s="195"/>
      <c r="C844" s="196"/>
      <c r="D844" s="190" t="s">
        <v>131</v>
      </c>
      <c r="E844" s="197" t="s">
        <v>21</v>
      </c>
      <c r="F844" s="198" t="s">
        <v>883</v>
      </c>
      <c r="G844" s="196"/>
      <c r="H844" s="199">
        <v>27</v>
      </c>
      <c r="I844" s="200"/>
      <c r="J844" s="196"/>
      <c r="K844" s="196"/>
      <c r="L844" s="201"/>
      <c r="M844" s="202"/>
      <c r="N844" s="203"/>
      <c r="O844" s="203"/>
      <c r="P844" s="203"/>
      <c r="Q844" s="203"/>
      <c r="R844" s="203"/>
      <c r="S844" s="203"/>
      <c r="T844" s="204"/>
      <c r="AT844" s="205" t="s">
        <v>131</v>
      </c>
      <c r="AU844" s="205" t="s">
        <v>84</v>
      </c>
      <c r="AV844" s="13" t="s">
        <v>84</v>
      </c>
      <c r="AW844" s="13" t="s">
        <v>36</v>
      </c>
      <c r="AX844" s="13" t="s">
        <v>74</v>
      </c>
      <c r="AY844" s="205" t="s">
        <v>121</v>
      </c>
    </row>
    <row r="845" spans="2:51" s="13" customFormat="1" ht="11.25">
      <c r="B845" s="195"/>
      <c r="C845" s="196"/>
      <c r="D845" s="190" t="s">
        <v>131</v>
      </c>
      <c r="E845" s="197" t="s">
        <v>21</v>
      </c>
      <c r="F845" s="198" t="s">
        <v>884</v>
      </c>
      <c r="G845" s="196"/>
      <c r="H845" s="199">
        <v>27</v>
      </c>
      <c r="I845" s="200"/>
      <c r="J845" s="196"/>
      <c r="K845" s="196"/>
      <c r="L845" s="201"/>
      <c r="M845" s="202"/>
      <c r="N845" s="203"/>
      <c r="O845" s="203"/>
      <c r="P845" s="203"/>
      <c r="Q845" s="203"/>
      <c r="R845" s="203"/>
      <c r="S845" s="203"/>
      <c r="T845" s="204"/>
      <c r="AT845" s="205" t="s">
        <v>131</v>
      </c>
      <c r="AU845" s="205" t="s">
        <v>84</v>
      </c>
      <c r="AV845" s="13" t="s">
        <v>84</v>
      </c>
      <c r="AW845" s="13" t="s">
        <v>36</v>
      </c>
      <c r="AX845" s="13" t="s">
        <v>74</v>
      </c>
      <c r="AY845" s="205" t="s">
        <v>121</v>
      </c>
    </row>
    <row r="846" spans="2:51" s="13" customFormat="1" ht="11.25">
      <c r="B846" s="195"/>
      <c r="C846" s="196"/>
      <c r="D846" s="190" t="s">
        <v>131</v>
      </c>
      <c r="E846" s="197" t="s">
        <v>21</v>
      </c>
      <c r="F846" s="198" t="s">
        <v>169</v>
      </c>
      <c r="G846" s="196"/>
      <c r="H846" s="199">
        <v>6.16</v>
      </c>
      <c r="I846" s="200"/>
      <c r="J846" s="196"/>
      <c r="K846" s="196"/>
      <c r="L846" s="201"/>
      <c r="M846" s="202"/>
      <c r="N846" s="203"/>
      <c r="O846" s="203"/>
      <c r="P846" s="203"/>
      <c r="Q846" s="203"/>
      <c r="R846" s="203"/>
      <c r="S846" s="203"/>
      <c r="T846" s="204"/>
      <c r="AT846" s="205" t="s">
        <v>131</v>
      </c>
      <c r="AU846" s="205" t="s">
        <v>84</v>
      </c>
      <c r="AV846" s="13" t="s">
        <v>84</v>
      </c>
      <c r="AW846" s="13" t="s">
        <v>36</v>
      </c>
      <c r="AX846" s="13" t="s">
        <v>74</v>
      </c>
      <c r="AY846" s="205" t="s">
        <v>121</v>
      </c>
    </row>
    <row r="847" spans="2:51" s="13" customFormat="1" ht="11.25">
      <c r="B847" s="195"/>
      <c r="C847" s="196"/>
      <c r="D847" s="190" t="s">
        <v>131</v>
      </c>
      <c r="E847" s="197" t="s">
        <v>21</v>
      </c>
      <c r="F847" s="198" t="s">
        <v>170</v>
      </c>
      <c r="G847" s="196"/>
      <c r="H847" s="199">
        <v>6.16</v>
      </c>
      <c r="I847" s="200"/>
      <c r="J847" s="196"/>
      <c r="K847" s="196"/>
      <c r="L847" s="201"/>
      <c r="M847" s="202"/>
      <c r="N847" s="203"/>
      <c r="O847" s="203"/>
      <c r="P847" s="203"/>
      <c r="Q847" s="203"/>
      <c r="R847" s="203"/>
      <c r="S847" s="203"/>
      <c r="T847" s="204"/>
      <c r="AT847" s="205" t="s">
        <v>131</v>
      </c>
      <c r="AU847" s="205" t="s">
        <v>84</v>
      </c>
      <c r="AV847" s="13" t="s">
        <v>84</v>
      </c>
      <c r="AW847" s="13" t="s">
        <v>36</v>
      </c>
      <c r="AX847" s="13" t="s">
        <v>74</v>
      </c>
      <c r="AY847" s="205" t="s">
        <v>121</v>
      </c>
    </row>
    <row r="848" spans="2:51" s="13" customFormat="1" ht="11.25">
      <c r="B848" s="195"/>
      <c r="C848" s="196"/>
      <c r="D848" s="190" t="s">
        <v>131</v>
      </c>
      <c r="E848" s="197" t="s">
        <v>21</v>
      </c>
      <c r="F848" s="198" t="s">
        <v>885</v>
      </c>
      <c r="G848" s="196"/>
      <c r="H848" s="199">
        <v>6.8</v>
      </c>
      <c r="I848" s="200"/>
      <c r="J848" s="196"/>
      <c r="K848" s="196"/>
      <c r="L848" s="201"/>
      <c r="M848" s="202"/>
      <c r="N848" s="203"/>
      <c r="O848" s="203"/>
      <c r="P848" s="203"/>
      <c r="Q848" s="203"/>
      <c r="R848" s="203"/>
      <c r="S848" s="203"/>
      <c r="T848" s="204"/>
      <c r="AT848" s="205" t="s">
        <v>131</v>
      </c>
      <c r="AU848" s="205" t="s">
        <v>84</v>
      </c>
      <c r="AV848" s="13" t="s">
        <v>84</v>
      </c>
      <c r="AW848" s="13" t="s">
        <v>36</v>
      </c>
      <c r="AX848" s="13" t="s">
        <v>74</v>
      </c>
      <c r="AY848" s="205" t="s">
        <v>121</v>
      </c>
    </row>
    <row r="849" spans="2:51" s="13" customFormat="1" ht="11.25">
      <c r="B849" s="195"/>
      <c r="C849" s="196"/>
      <c r="D849" s="190" t="s">
        <v>131</v>
      </c>
      <c r="E849" s="197" t="s">
        <v>21</v>
      </c>
      <c r="F849" s="198" t="s">
        <v>886</v>
      </c>
      <c r="G849" s="196"/>
      <c r="H849" s="199">
        <v>8</v>
      </c>
      <c r="I849" s="200"/>
      <c r="J849" s="196"/>
      <c r="K849" s="196"/>
      <c r="L849" s="201"/>
      <c r="M849" s="202"/>
      <c r="N849" s="203"/>
      <c r="O849" s="203"/>
      <c r="P849" s="203"/>
      <c r="Q849" s="203"/>
      <c r="R849" s="203"/>
      <c r="S849" s="203"/>
      <c r="T849" s="204"/>
      <c r="AT849" s="205" t="s">
        <v>131</v>
      </c>
      <c r="AU849" s="205" t="s">
        <v>84</v>
      </c>
      <c r="AV849" s="13" t="s">
        <v>84</v>
      </c>
      <c r="AW849" s="13" t="s">
        <v>36</v>
      </c>
      <c r="AX849" s="13" t="s">
        <v>74</v>
      </c>
      <c r="AY849" s="205" t="s">
        <v>121</v>
      </c>
    </row>
    <row r="850" spans="2:51" s="13" customFormat="1" ht="11.25">
      <c r="B850" s="195"/>
      <c r="C850" s="196"/>
      <c r="D850" s="190" t="s">
        <v>131</v>
      </c>
      <c r="E850" s="197" t="s">
        <v>21</v>
      </c>
      <c r="F850" s="198" t="s">
        <v>887</v>
      </c>
      <c r="G850" s="196"/>
      <c r="H850" s="199">
        <v>7.4</v>
      </c>
      <c r="I850" s="200"/>
      <c r="J850" s="196"/>
      <c r="K850" s="196"/>
      <c r="L850" s="201"/>
      <c r="M850" s="202"/>
      <c r="N850" s="203"/>
      <c r="O850" s="203"/>
      <c r="P850" s="203"/>
      <c r="Q850" s="203"/>
      <c r="R850" s="203"/>
      <c r="S850" s="203"/>
      <c r="T850" s="204"/>
      <c r="AT850" s="205" t="s">
        <v>131</v>
      </c>
      <c r="AU850" s="205" t="s">
        <v>84</v>
      </c>
      <c r="AV850" s="13" t="s">
        <v>84</v>
      </c>
      <c r="AW850" s="13" t="s">
        <v>36</v>
      </c>
      <c r="AX850" s="13" t="s">
        <v>74</v>
      </c>
      <c r="AY850" s="205" t="s">
        <v>121</v>
      </c>
    </row>
    <row r="851" spans="2:51" s="13" customFormat="1" ht="11.25">
      <c r="B851" s="195"/>
      <c r="C851" s="196"/>
      <c r="D851" s="190" t="s">
        <v>131</v>
      </c>
      <c r="E851" s="197" t="s">
        <v>21</v>
      </c>
      <c r="F851" s="198" t="s">
        <v>888</v>
      </c>
      <c r="G851" s="196"/>
      <c r="H851" s="199">
        <v>5.6</v>
      </c>
      <c r="I851" s="200"/>
      <c r="J851" s="196"/>
      <c r="K851" s="196"/>
      <c r="L851" s="201"/>
      <c r="M851" s="202"/>
      <c r="N851" s="203"/>
      <c r="O851" s="203"/>
      <c r="P851" s="203"/>
      <c r="Q851" s="203"/>
      <c r="R851" s="203"/>
      <c r="S851" s="203"/>
      <c r="T851" s="204"/>
      <c r="AT851" s="205" t="s">
        <v>131</v>
      </c>
      <c r="AU851" s="205" t="s">
        <v>84</v>
      </c>
      <c r="AV851" s="13" t="s">
        <v>84</v>
      </c>
      <c r="AW851" s="13" t="s">
        <v>36</v>
      </c>
      <c r="AX851" s="13" t="s">
        <v>74</v>
      </c>
      <c r="AY851" s="205" t="s">
        <v>121</v>
      </c>
    </row>
    <row r="852" spans="2:51" s="13" customFormat="1" ht="11.25">
      <c r="B852" s="195"/>
      <c r="C852" s="196"/>
      <c r="D852" s="190" t="s">
        <v>131</v>
      </c>
      <c r="E852" s="197" t="s">
        <v>21</v>
      </c>
      <c r="F852" s="198" t="s">
        <v>889</v>
      </c>
      <c r="G852" s="196"/>
      <c r="H852" s="199">
        <v>5.6</v>
      </c>
      <c r="I852" s="200"/>
      <c r="J852" s="196"/>
      <c r="K852" s="196"/>
      <c r="L852" s="201"/>
      <c r="M852" s="202"/>
      <c r="N852" s="203"/>
      <c r="O852" s="203"/>
      <c r="P852" s="203"/>
      <c r="Q852" s="203"/>
      <c r="R852" s="203"/>
      <c r="S852" s="203"/>
      <c r="T852" s="204"/>
      <c r="AT852" s="205" t="s">
        <v>131</v>
      </c>
      <c r="AU852" s="205" t="s">
        <v>84</v>
      </c>
      <c r="AV852" s="13" t="s">
        <v>84</v>
      </c>
      <c r="AW852" s="13" t="s">
        <v>36</v>
      </c>
      <c r="AX852" s="13" t="s">
        <v>74</v>
      </c>
      <c r="AY852" s="205" t="s">
        <v>121</v>
      </c>
    </row>
    <row r="853" spans="2:51" s="13" customFormat="1" ht="11.25">
      <c r="B853" s="195"/>
      <c r="C853" s="196"/>
      <c r="D853" s="190" t="s">
        <v>131</v>
      </c>
      <c r="E853" s="197" t="s">
        <v>21</v>
      </c>
      <c r="F853" s="198" t="s">
        <v>890</v>
      </c>
      <c r="G853" s="196"/>
      <c r="H853" s="199">
        <v>8.26</v>
      </c>
      <c r="I853" s="200"/>
      <c r="J853" s="196"/>
      <c r="K853" s="196"/>
      <c r="L853" s="201"/>
      <c r="M853" s="202"/>
      <c r="N853" s="203"/>
      <c r="O853" s="203"/>
      <c r="P853" s="203"/>
      <c r="Q853" s="203"/>
      <c r="R853" s="203"/>
      <c r="S853" s="203"/>
      <c r="T853" s="204"/>
      <c r="AT853" s="205" t="s">
        <v>131</v>
      </c>
      <c r="AU853" s="205" t="s">
        <v>84</v>
      </c>
      <c r="AV853" s="13" t="s">
        <v>84</v>
      </c>
      <c r="AW853" s="13" t="s">
        <v>36</v>
      </c>
      <c r="AX853" s="13" t="s">
        <v>74</v>
      </c>
      <c r="AY853" s="205" t="s">
        <v>121</v>
      </c>
    </row>
    <row r="854" spans="2:51" s="13" customFormat="1" ht="11.25">
      <c r="B854" s="195"/>
      <c r="C854" s="196"/>
      <c r="D854" s="190" t="s">
        <v>131</v>
      </c>
      <c r="E854" s="197" t="s">
        <v>21</v>
      </c>
      <c r="F854" s="198" t="s">
        <v>891</v>
      </c>
      <c r="G854" s="196"/>
      <c r="H854" s="199">
        <v>16</v>
      </c>
      <c r="I854" s="200"/>
      <c r="J854" s="196"/>
      <c r="K854" s="196"/>
      <c r="L854" s="201"/>
      <c r="M854" s="202"/>
      <c r="N854" s="203"/>
      <c r="O854" s="203"/>
      <c r="P854" s="203"/>
      <c r="Q854" s="203"/>
      <c r="R854" s="203"/>
      <c r="S854" s="203"/>
      <c r="T854" s="204"/>
      <c r="AT854" s="205" t="s">
        <v>131</v>
      </c>
      <c r="AU854" s="205" t="s">
        <v>84</v>
      </c>
      <c r="AV854" s="13" t="s">
        <v>84</v>
      </c>
      <c r="AW854" s="13" t="s">
        <v>36</v>
      </c>
      <c r="AX854" s="13" t="s">
        <v>74</v>
      </c>
      <c r="AY854" s="205" t="s">
        <v>121</v>
      </c>
    </row>
    <row r="855" spans="2:51" s="13" customFormat="1" ht="11.25">
      <c r="B855" s="195"/>
      <c r="C855" s="196"/>
      <c r="D855" s="190" t="s">
        <v>131</v>
      </c>
      <c r="E855" s="197" t="s">
        <v>21</v>
      </c>
      <c r="F855" s="198" t="s">
        <v>892</v>
      </c>
      <c r="G855" s="196"/>
      <c r="H855" s="199">
        <v>8.92</v>
      </c>
      <c r="I855" s="200"/>
      <c r="J855" s="196"/>
      <c r="K855" s="196"/>
      <c r="L855" s="201"/>
      <c r="M855" s="202"/>
      <c r="N855" s="203"/>
      <c r="O855" s="203"/>
      <c r="P855" s="203"/>
      <c r="Q855" s="203"/>
      <c r="R855" s="203"/>
      <c r="S855" s="203"/>
      <c r="T855" s="204"/>
      <c r="AT855" s="205" t="s">
        <v>131</v>
      </c>
      <c r="AU855" s="205" t="s">
        <v>84</v>
      </c>
      <c r="AV855" s="13" t="s">
        <v>84</v>
      </c>
      <c r="AW855" s="13" t="s">
        <v>36</v>
      </c>
      <c r="AX855" s="13" t="s">
        <v>74</v>
      </c>
      <c r="AY855" s="205" t="s">
        <v>121</v>
      </c>
    </row>
    <row r="856" spans="2:51" s="13" customFormat="1" ht="11.25">
      <c r="B856" s="195"/>
      <c r="C856" s="196"/>
      <c r="D856" s="190" t="s">
        <v>131</v>
      </c>
      <c r="E856" s="197" t="s">
        <v>21</v>
      </c>
      <c r="F856" s="198" t="s">
        <v>893</v>
      </c>
      <c r="G856" s="196"/>
      <c r="H856" s="199">
        <v>5.6</v>
      </c>
      <c r="I856" s="200"/>
      <c r="J856" s="196"/>
      <c r="K856" s="196"/>
      <c r="L856" s="201"/>
      <c r="M856" s="202"/>
      <c r="N856" s="203"/>
      <c r="O856" s="203"/>
      <c r="P856" s="203"/>
      <c r="Q856" s="203"/>
      <c r="R856" s="203"/>
      <c r="S856" s="203"/>
      <c r="T856" s="204"/>
      <c r="AT856" s="205" t="s">
        <v>131</v>
      </c>
      <c r="AU856" s="205" t="s">
        <v>84</v>
      </c>
      <c r="AV856" s="13" t="s">
        <v>84</v>
      </c>
      <c r="AW856" s="13" t="s">
        <v>36</v>
      </c>
      <c r="AX856" s="13" t="s">
        <v>74</v>
      </c>
      <c r="AY856" s="205" t="s">
        <v>121</v>
      </c>
    </row>
    <row r="857" spans="2:51" s="13" customFormat="1" ht="11.25">
      <c r="B857" s="195"/>
      <c r="C857" s="196"/>
      <c r="D857" s="190" t="s">
        <v>131</v>
      </c>
      <c r="E857" s="197" t="s">
        <v>21</v>
      </c>
      <c r="F857" s="198" t="s">
        <v>894</v>
      </c>
      <c r="G857" s="196"/>
      <c r="H857" s="199">
        <v>5.6</v>
      </c>
      <c r="I857" s="200"/>
      <c r="J857" s="196"/>
      <c r="K857" s="196"/>
      <c r="L857" s="201"/>
      <c r="M857" s="202"/>
      <c r="N857" s="203"/>
      <c r="O857" s="203"/>
      <c r="P857" s="203"/>
      <c r="Q857" s="203"/>
      <c r="R857" s="203"/>
      <c r="S857" s="203"/>
      <c r="T857" s="204"/>
      <c r="AT857" s="205" t="s">
        <v>131</v>
      </c>
      <c r="AU857" s="205" t="s">
        <v>84</v>
      </c>
      <c r="AV857" s="13" t="s">
        <v>84</v>
      </c>
      <c r="AW857" s="13" t="s">
        <v>36</v>
      </c>
      <c r="AX857" s="13" t="s">
        <v>74</v>
      </c>
      <c r="AY857" s="205" t="s">
        <v>121</v>
      </c>
    </row>
    <row r="858" spans="2:51" s="13" customFormat="1" ht="11.25">
      <c r="B858" s="195"/>
      <c r="C858" s="196"/>
      <c r="D858" s="190" t="s">
        <v>131</v>
      </c>
      <c r="E858" s="197" t="s">
        <v>21</v>
      </c>
      <c r="F858" s="198" t="s">
        <v>181</v>
      </c>
      <c r="G858" s="196"/>
      <c r="H858" s="199">
        <v>5.15</v>
      </c>
      <c r="I858" s="200"/>
      <c r="J858" s="196"/>
      <c r="K858" s="196"/>
      <c r="L858" s="201"/>
      <c r="M858" s="202"/>
      <c r="N858" s="203"/>
      <c r="O858" s="203"/>
      <c r="P858" s="203"/>
      <c r="Q858" s="203"/>
      <c r="R858" s="203"/>
      <c r="S858" s="203"/>
      <c r="T858" s="204"/>
      <c r="AT858" s="205" t="s">
        <v>131</v>
      </c>
      <c r="AU858" s="205" t="s">
        <v>84</v>
      </c>
      <c r="AV858" s="13" t="s">
        <v>84</v>
      </c>
      <c r="AW858" s="13" t="s">
        <v>36</v>
      </c>
      <c r="AX858" s="13" t="s">
        <v>74</v>
      </c>
      <c r="AY858" s="205" t="s">
        <v>121</v>
      </c>
    </row>
    <row r="859" spans="2:51" s="13" customFormat="1" ht="11.25">
      <c r="B859" s="195"/>
      <c r="C859" s="196"/>
      <c r="D859" s="190" t="s">
        <v>131</v>
      </c>
      <c r="E859" s="197" t="s">
        <v>21</v>
      </c>
      <c r="F859" s="198" t="s">
        <v>895</v>
      </c>
      <c r="G859" s="196"/>
      <c r="H859" s="199">
        <v>11.2</v>
      </c>
      <c r="I859" s="200"/>
      <c r="J859" s="196"/>
      <c r="K859" s="196"/>
      <c r="L859" s="201"/>
      <c r="M859" s="202"/>
      <c r="N859" s="203"/>
      <c r="O859" s="203"/>
      <c r="P859" s="203"/>
      <c r="Q859" s="203"/>
      <c r="R859" s="203"/>
      <c r="S859" s="203"/>
      <c r="T859" s="204"/>
      <c r="AT859" s="205" t="s">
        <v>131</v>
      </c>
      <c r="AU859" s="205" t="s">
        <v>84</v>
      </c>
      <c r="AV859" s="13" t="s">
        <v>84</v>
      </c>
      <c r="AW859" s="13" t="s">
        <v>36</v>
      </c>
      <c r="AX859" s="13" t="s">
        <v>74</v>
      </c>
      <c r="AY859" s="205" t="s">
        <v>121</v>
      </c>
    </row>
    <row r="860" spans="2:51" s="13" customFormat="1" ht="11.25">
      <c r="B860" s="195"/>
      <c r="C860" s="196"/>
      <c r="D860" s="190" t="s">
        <v>131</v>
      </c>
      <c r="E860" s="197" t="s">
        <v>21</v>
      </c>
      <c r="F860" s="198" t="s">
        <v>896</v>
      </c>
      <c r="G860" s="196"/>
      <c r="H860" s="199">
        <v>8.4</v>
      </c>
      <c r="I860" s="200"/>
      <c r="J860" s="196"/>
      <c r="K860" s="196"/>
      <c r="L860" s="201"/>
      <c r="M860" s="202"/>
      <c r="N860" s="203"/>
      <c r="O860" s="203"/>
      <c r="P860" s="203"/>
      <c r="Q860" s="203"/>
      <c r="R860" s="203"/>
      <c r="S860" s="203"/>
      <c r="T860" s="204"/>
      <c r="AT860" s="205" t="s">
        <v>131</v>
      </c>
      <c r="AU860" s="205" t="s">
        <v>84</v>
      </c>
      <c r="AV860" s="13" t="s">
        <v>84</v>
      </c>
      <c r="AW860" s="13" t="s">
        <v>36</v>
      </c>
      <c r="AX860" s="13" t="s">
        <v>74</v>
      </c>
      <c r="AY860" s="205" t="s">
        <v>121</v>
      </c>
    </row>
    <row r="861" spans="2:51" s="13" customFormat="1" ht="11.25">
      <c r="B861" s="195"/>
      <c r="C861" s="196"/>
      <c r="D861" s="190" t="s">
        <v>131</v>
      </c>
      <c r="E861" s="197" t="s">
        <v>21</v>
      </c>
      <c r="F861" s="198" t="s">
        <v>897</v>
      </c>
      <c r="G861" s="196"/>
      <c r="H861" s="199">
        <v>8.4</v>
      </c>
      <c r="I861" s="200"/>
      <c r="J861" s="196"/>
      <c r="K861" s="196"/>
      <c r="L861" s="201"/>
      <c r="M861" s="202"/>
      <c r="N861" s="203"/>
      <c r="O861" s="203"/>
      <c r="P861" s="203"/>
      <c r="Q861" s="203"/>
      <c r="R861" s="203"/>
      <c r="S861" s="203"/>
      <c r="T861" s="204"/>
      <c r="AT861" s="205" t="s">
        <v>131</v>
      </c>
      <c r="AU861" s="205" t="s">
        <v>84</v>
      </c>
      <c r="AV861" s="13" t="s">
        <v>84</v>
      </c>
      <c r="AW861" s="13" t="s">
        <v>36</v>
      </c>
      <c r="AX861" s="13" t="s">
        <v>74</v>
      </c>
      <c r="AY861" s="205" t="s">
        <v>121</v>
      </c>
    </row>
    <row r="862" spans="2:51" s="13" customFormat="1" ht="11.25">
      <c r="B862" s="195"/>
      <c r="C862" s="196"/>
      <c r="D862" s="190" t="s">
        <v>131</v>
      </c>
      <c r="E862" s="197" t="s">
        <v>21</v>
      </c>
      <c r="F862" s="198" t="s">
        <v>898</v>
      </c>
      <c r="G862" s="196"/>
      <c r="H862" s="199">
        <v>9</v>
      </c>
      <c r="I862" s="200"/>
      <c r="J862" s="196"/>
      <c r="K862" s="196"/>
      <c r="L862" s="201"/>
      <c r="M862" s="202"/>
      <c r="N862" s="203"/>
      <c r="O862" s="203"/>
      <c r="P862" s="203"/>
      <c r="Q862" s="203"/>
      <c r="R862" s="203"/>
      <c r="S862" s="203"/>
      <c r="T862" s="204"/>
      <c r="AT862" s="205" t="s">
        <v>131</v>
      </c>
      <c r="AU862" s="205" t="s">
        <v>84</v>
      </c>
      <c r="AV862" s="13" t="s">
        <v>84</v>
      </c>
      <c r="AW862" s="13" t="s">
        <v>36</v>
      </c>
      <c r="AX862" s="13" t="s">
        <v>74</v>
      </c>
      <c r="AY862" s="205" t="s">
        <v>121</v>
      </c>
    </row>
    <row r="863" spans="2:51" s="13" customFormat="1" ht="11.25">
      <c r="B863" s="195"/>
      <c r="C863" s="196"/>
      <c r="D863" s="190" t="s">
        <v>131</v>
      </c>
      <c r="E863" s="197" t="s">
        <v>21</v>
      </c>
      <c r="F863" s="198" t="s">
        <v>899</v>
      </c>
      <c r="G863" s="196"/>
      <c r="H863" s="199">
        <v>9</v>
      </c>
      <c r="I863" s="200"/>
      <c r="J863" s="196"/>
      <c r="K863" s="196"/>
      <c r="L863" s="201"/>
      <c r="M863" s="202"/>
      <c r="N863" s="203"/>
      <c r="O863" s="203"/>
      <c r="P863" s="203"/>
      <c r="Q863" s="203"/>
      <c r="R863" s="203"/>
      <c r="S863" s="203"/>
      <c r="T863" s="204"/>
      <c r="AT863" s="205" t="s">
        <v>131</v>
      </c>
      <c r="AU863" s="205" t="s">
        <v>84</v>
      </c>
      <c r="AV863" s="13" t="s">
        <v>84</v>
      </c>
      <c r="AW863" s="13" t="s">
        <v>36</v>
      </c>
      <c r="AX863" s="13" t="s">
        <v>74</v>
      </c>
      <c r="AY863" s="205" t="s">
        <v>121</v>
      </c>
    </row>
    <row r="864" spans="2:51" s="14" customFormat="1" ht="11.25">
      <c r="B864" s="206"/>
      <c r="C864" s="207"/>
      <c r="D864" s="190" t="s">
        <v>131</v>
      </c>
      <c r="E864" s="208" t="s">
        <v>21</v>
      </c>
      <c r="F864" s="209" t="s">
        <v>133</v>
      </c>
      <c r="G864" s="207"/>
      <c r="H864" s="210">
        <v>726.06999999999994</v>
      </c>
      <c r="I864" s="211"/>
      <c r="J864" s="207"/>
      <c r="K864" s="207"/>
      <c r="L864" s="212"/>
      <c r="M864" s="213"/>
      <c r="N864" s="214"/>
      <c r="O864" s="214"/>
      <c r="P864" s="214"/>
      <c r="Q864" s="214"/>
      <c r="R864" s="214"/>
      <c r="S864" s="214"/>
      <c r="T864" s="215"/>
      <c r="AT864" s="216" t="s">
        <v>131</v>
      </c>
      <c r="AU864" s="216" t="s">
        <v>84</v>
      </c>
      <c r="AV864" s="14" t="s">
        <v>128</v>
      </c>
      <c r="AW864" s="14" t="s">
        <v>36</v>
      </c>
      <c r="AX864" s="14" t="s">
        <v>79</v>
      </c>
      <c r="AY864" s="216" t="s">
        <v>121</v>
      </c>
    </row>
    <row r="865" spans="1:65" s="2" customFormat="1" ht="33" customHeight="1">
      <c r="A865" s="37"/>
      <c r="B865" s="38"/>
      <c r="C865" s="177" t="s">
        <v>900</v>
      </c>
      <c r="D865" s="177" t="s">
        <v>124</v>
      </c>
      <c r="E865" s="178" t="s">
        <v>901</v>
      </c>
      <c r="F865" s="179" t="s">
        <v>902</v>
      </c>
      <c r="G865" s="180" t="s">
        <v>127</v>
      </c>
      <c r="H865" s="181">
        <v>140</v>
      </c>
      <c r="I865" s="182"/>
      <c r="J865" s="183">
        <f>ROUND(I865*H865,2)</f>
        <v>0</v>
      </c>
      <c r="K865" s="179" t="s">
        <v>21</v>
      </c>
      <c r="L865" s="42"/>
      <c r="M865" s="184" t="s">
        <v>21</v>
      </c>
      <c r="N865" s="185" t="s">
        <v>45</v>
      </c>
      <c r="O865" s="67"/>
      <c r="P865" s="186">
        <f>O865*H865</f>
        <v>0</v>
      </c>
      <c r="Q865" s="186">
        <v>0</v>
      </c>
      <c r="R865" s="186">
        <f>Q865*H865</f>
        <v>0</v>
      </c>
      <c r="S865" s="186">
        <v>0</v>
      </c>
      <c r="T865" s="187">
        <f>S865*H865</f>
        <v>0</v>
      </c>
      <c r="U865" s="37"/>
      <c r="V865" s="37"/>
      <c r="W865" s="37"/>
      <c r="X865" s="37"/>
      <c r="Y865" s="37"/>
      <c r="Z865" s="37"/>
      <c r="AA865" s="37"/>
      <c r="AB865" s="37"/>
      <c r="AC865" s="37"/>
      <c r="AD865" s="37"/>
      <c r="AE865" s="37"/>
      <c r="AR865" s="188" t="s">
        <v>359</v>
      </c>
      <c r="AT865" s="188" t="s">
        <v>124</v>
      </c>
      <c r="AU865" s="188" t="s">
        <v>84</v>
      </c>
      <c r="AY865" s="19" t="s">
        <v>121</v>
      </c>
      <c r="BE865" s="189">
        <f>IF(N865="základní",J865,0)</f>
        <v>0</v>
      </c>
      <c r="BF865" s="189">
        <f>IF(N865="snížená",J865,0)</f>
        <v>0</v>
      </c>
      <c r="BG865" s="189">
        <f>IF(N865="zákl. přenesená",J865,0)</f>
        <v>0</v>
      </c>
      <c r="BH865" s="189">
        <f>IF(N865="sníž. přenesená",J865,0)</f>
        <v>0</v>
      </c>
      <c r="BI865" s="189">
        <f>IF(N865="nulová",J865,0)</f>
        <v>0</v>
      </c>
      <c r="BJ865" s="19" t="s">
        <v>79</v>
      </c>
      <c r="BK865" s="189">
        <f>ROUND(I865*H865,2)</f>
        <v>0</v>
      </c>
      <c r="BL865" s="19" t="s">
        <v>359</v>
      </c>
      <c r="BM865" s="188" t="s">
        <v>903</v>
      </c>
    </row>
    <row r="866" spans="1:65" s="2" customFormat="1" ht="19.5">
      <c r="A866" s="37"/>
      <c r="B866" s="38"/>
      <c r="C866" s="39"/>
      <c r="D866" s="190" t="s">
        <v>130</v>
      </c>
      <c r="E866" s="39"/>
      <c r="F866" s="191" t="s">
        <v>902</v>
      </c>
      <c r="G866" s="39"/>
      <c r="H866" s="39"/>
      <c r="I866" s="192"/>
      <c r="J866" s="39"/>
      <c r="K866" s="39"/>
      <c r="L866" s="42"/>
      <c r="M866" s="193"/>
      <c r="N866" s="194"/>
      <c r="O866" s="67"/>
      <c r="P866" s="67"/>
      <c r="Q866" s="67"/>
      <c r="R866" s="67"/>
      <c r="S866" s="67"/>
      <c r="T866" s="68"/>
      <c r="U866" s="37"/>
      <c r="V866" s="37"/>
      <c r="W866" s="37"/>
      <c r="X866" s="37"/>
      <c r="Y866" s="37"/>
      <c r="Z866" s="37"/>
      <c r="AA866" s="37"/>
      <c r="AB866" s="37"/>
      <c r="AC866" s="37"/>
      <c r="AD866" s="37"/>
      <c r="AE866" s="37"/>
      <c r="AT866" s="19" t="s">
        <v>130</v>
      </c>
      <c r="AU866" s="19" t="s">
        <v>84</v>
      </c>
    </row>
    <row r="867" spans="1:65" s="2" customFormat="1" ht="33" customHeight="1">
      <c r="A867" s="37"/>
      <c r="B867" s="38"/>
      <c r="C867" s="177" t="s">
        <v>904</v>
      </c>
      <c r="D867" s="177" t="s">
        <v>124</v>
      </c>
      <c r="E867" s="178" t="s">
        <v>905</v>
      </c>
      <c r="F867" s="179" t="s">
        <v>906</v>
      </c>
      <c r="G867" s="180" t="s">
        <v>127</v>
      </c>
      <c r="H867" s="181">
        <v>33.6</v>
      </c>
      <c r="I867" s="182"/>
      <c r="J867" s="183">
        <f>ROUND(I867*H867,2)</f>
        <v>0</v>
      </c>
      <c r="K867" s="179" t="s">
        <v>21</v>
      </c>
      <c r="L867" s="42"/>
      <c r="M867" s="184" t="s">
        <v>21</v>
      </c>
      <c r="N867" s="185" t="s">
        <v>45</v>
      </c>
      <c r="O867" s="67"/>
      <c r="P867" s="186">
        <f>O867*H867</f>
        <v>0</v>
      </c>
      <c r="Q867" s="186">
        <v>0</v>
      </c>
      <c r="R867" s="186">
        <f>Q867*H867</f>
        <v>0</v>
      </c>
      <c r="S867" s="186">
        <v>0</v>
      </c>
      <c r="T867" s="187">
        <f>S867*H867</f>
        <v>0</v>
      </c>
      <c r="U867" s="37"/>
      <c r="V867" s="37"/>
      <c r="W867" s="37"/>
      <c r="X867" s="37"/>
      <c r="Y867" s="37"/>
      <c r="Z867" s="37"/>
      <c r="AA867" s="37"/>
      <c r="AB867" s="37"/>
      <c r="AC867" s="37"/>
      <c r="AD867" s="37"/>
      <c r="AE867" s="37"/>
      <c r="AR867" s="188" t="s">
        <v>359</v>
      </c>
      <c r="AT867" s="188" t="s">
        <v>124</v>
      </c>
      <c r="AU867" s="188" t="s">
        <v>84</v>
      </c>
      <c r="AY867" s="19" t="s">
        <v>121</v>
      </c>
      <c r="BE867" s="189">
        <f>IF(N867="základní",J867,0)</f>
        <v>0</v>
      </c>
      <c r="BF867" s="189">
        <f>IF(N867="snížená",J867,0)</f>
        <v>0</v>
      </c>
      <c r="BG867" s="189">
        <f>IF(N867="zákl. přenesená",J867,0)</f>
        <v>0</v>
      </c>
      <c r="BH867" s="189">
        <f>IF(N867="sníž. přenesená",J867,0)</f>
        <v>0</v>
      </c>
      <c r="BI867" s="189">
        <f>IF(N867="nulová",J867,0)</f>
        <v>0</v>
      </c>
      <c r="BJ867" s="19" t="s">
        <v>79</v>
      </c>
      <c r="BK867" s="189">
        <f>ROUND(I867*H867,2)</f>
        <v>0</v>
      </c>
      <c r="BL867" s="19" t="s">
        <v>359</v>
      </c>
      <c r="BM867" s="188" t="s">
        <v>907</v>
      </c>
    </row>
    <row r="868" spans="1:65" s="2" customFormat="1" ht="19.5">
      <c r="A868" s="37"/>
      <c r="B868" s="38"/>
      <c r="C868" s="39"/>
      <c r="D868" s="190" t="s">
        <v>130</v>
      </c>
      <c r="E868" s="39"/>
      <c r="F868" s="191" t="s">
        <v>906</v>
      </c>
      <c r="G868" s="39"/>
      <c r="H868" s="39"/>
      <c r="I868" s="192"/>
      <c r="J868" s="39"/>
      <c r="K868" s="39"/>
      <c r="L868" s="42"/>
      <c r="M868" s="193"/>
      <c r="N868" s="194"/>
      <c r="O868" s="67"/>
      <c r="P868" s="67"/>
      <c r="Q868" s="67"/>
      <c r="R868" s="67"/>
      <c r="S868" s="67"/>
      <c r="T868" s="68"/>
      <c r="U868" s="37"/>
      <c r="V868" s="37"/>
      <c r="W868" s="37"/>
      <c r="X868" s="37"/>
      <c r="Y868" s="37"/>
      <c r="Z868" s="37"/>
      <c r="AA868" s="37"/>
      <c r="AB868" s="37"/>
      <c r="AC868" s="37"/>
      <c r="AD868" s="37"/>
      <c r="AE868" s="37"/>
      <c r="AT868" s="19" t="s">
        <v>130</v>
      </c>
      <c r="AU868" s="19" t="s">
        <v>84</v>
      </c>
    </row>
    <row r="869" spans="1:65" s="2" customFormat="1" ht="33" customHeight="1">
      <c r="A869" s="37"/>
      <c r="B869" s="38"/>
      <c r="C869" s="177" t="s">
        <v>908</v>
      </c>
      <c r="D869" s="177" t="s">
        <v>124</v>
      </c>
      <c r="E869" s="178" t="s">
        <v>909</v>
      </c>
      <c r="F869" s="179" t="s">
        <v>910</v>
      </c>
      <c r="G869" s="180" t="s">
        <v>127</v>
      </c>
      <c r="H869" s="181">
        <v>2.4</v>
      </c>
      <c r="I869" s="182"/>
      <c r="J869" s="183">
        <f>ROUND(I869*H869,2)</f>
        <v>0</v>
      </c>
      <c r="K869" s="179" t="s">
        <v>21</v>
      </c>
      <c r="L869" s="42"/>
      <c r="M869" s="184" t="s">
        <v>21</v>
      </c>
      <c r="N869" s="185" t="s">
        <v>45</v>
      </c>
      <c r="O869" s="67"/>
      <c r="P869" s="186">
        <f>O869*H869</f>
        <v>0</v>
      </c>
      <c r="Q869" s="186">
        <v>0</v>
      </c>
      <c r="R869" s="186">
        <f>Q869*H869</f>
        <v>0</v>
      </c>
      <c r="S869" s="186">
        <v>0</v>
      </c>
      <c r="T869" s="187">
        <f>S869*H869</f>
        <v>0</v>
      </c>
      <c r="U869" s="37"/>
      <c r="V869" s="37"/>
      <c r="W869" s="37"/>
      <c r="X869" s="37"/>
      <c r="Y869" s="37"/>
      <c r="Z869" s="37"/>
      <c r="AA869" s="37"/>
      <c r="AB869" s="37"/>
      <c r="AC869" s="37"/>
      <c r="AD869" s="37"/>
      <c r="AE869" s="37"/>
      <c r="AR869" s="188" t="s">
        <v>359</v>
      </c>
      <c r="AT869" s="188" t="s">
        <v>124</v>
      </c>
      <c r="AU869" s="188" t="s">
        <v>84</v>
      </c>
      <c r="AY869" s="19" t="s">
        <v>121</v>
      </c>
      <c r="BE869" s="189">
        <f>IF(N869="základní",J869,0)</f>
        <v>0</v>
      </c>
      <c r="BF869" s="189">
        <f>IF(N869="snížená",J869,0)</f>
        <v>0</v>
      </c>
      <c r="BG869" s="189">
        <f>IF(N869="zákl. přenesená",J869,0)</f>
        <v>0</v>
      </c>
      <c r="BH869" s="189">
        <f>IF(N869="sníž. přenesená",J869,0)</f>
        <v>0</v>
      </c>
      <c r="BI869" s="189">
        <f>IF(N869="nulová",J869,0)</f>
        <v>0</v>
      </c>
      <c r="BJ869" s="19" t="s">
        <v>79</v>
      </c>
      <c r="BK869" s="189">
        <f>ROUND(I869*H869,2)</f>
        <v>0</v>
      </c>
      <c r="BL869" s="19" t="s">
        <v>359</v>
      </c>
      <c r="BM869" s="188" t="s">
        <v>911</v>
      </c>
    </row>
    <row r="870" spans="1:65" s="2" customFormat="1" ht="19.5">
      <c r="A870" s="37"/>
      <c r="B870" s="38"/>
      <c r="C870" s="39"/>
      <c r="D870" s="190" t="s">
        <v>130</v>
      </c>
      <c r="E870" s="39"/>
      <c r="F870" s="191" t="s">
        <v>910</v>
      </c>
      <c r="G870" s="39"/>
      <c r="H870" s="39"/>
      <c r="I870" s="192"/>
      <c r="J870" s="39"/>
      <c r="K870" s="39"/>
      <c r="L870" s="42"/>
      <c r="M870" s="193"/>
      <c r="N870" s="194"/>
      <c r="O870" s="67"/>
      <c r="P870" s="67"/>
      <c r="Q870" s="67"/>
      <c r="R870" s="67"/>
      <c r="S870" s="67"/>
      <c r="T870" s="68"/>
      <c r="U870" s="37"/>
      <c r="V870" s="37"/>
      <c r="W870" s="37"/>
      <c r="X870" s="37"/>
      <c r="Y870" s="37"/>
      <c r="Z870" s="37"/>
      <c r="AA870" s="37"/>
      <c r="AB870" s="37"/>
      <c r="AC870" s="37"/>
      <c r="AD870" s="37"/>
      <c r="AE870" s="37"/>
      <c r="AT870" s="19" t="s">
        <v>130</v>
      </c>
      <c r="AU870" s="19" t="s">
        <v>84</v>
      </c>
    </row>
    <row r="871" spans="1:65" s="2" customFormat="1" ht="44.25" customHeight="1">
      <c r="A871" s="37"/>
      <c r="B871" s="38"/>
      <c r="C871" s="177" t="s">
        <v>912</v>
      </c>
      <c r="D871" s="177" t="s">
        <v>124</v>
      </c>
      <c r="E871" s="178" t="s">
        <v>913</v>
      </c>
      <c r="F871" s="179" t="s">
        <v>914</v>
      </c>
      <c r="G871" s="180" t="s">
        <v>231</v>
      </c>
      <c r="H871" s="181">
        <v>28</v>
      </c>
      <c r="I871" s="182"/>
      <c r="J871" s="183">
        <f>ROUND(I871*H871,2)</f>
        <v>0</v>
      </c>
      <c r="K871" s="179" t="s">
        <v>21</v>
      </c>
      <c r="L871" s="42"/>
      <c r="M871" s="184" t="s">
        <v>21</v>
      </c>
      <c r="N871" s="185" t="s">
        <v>45</v>
      </c>
      <c r="O871" s="67"/>
      <c r="P871" s="186">
        <f>O871*H871</f>
        <v>0</v>
      </c>
      <c r="Q871" s="186">
        <v>0</v>
      </c>
      <c r="R871" s="186">
        <f>Q871*H871</f>
        <v>0</v>
      </c>
      <c r="S871" s="186">
        <v>0</v>
      </c>
      <c r="T871" s="187">
        <f>S871*H871</f>
        <v>0</v>
      </c>
      <c r="U871" s="37"/>
      <c r="V871" s="37"/>
      <c r="W871" s="37"/>
      <c r="X871" s="37"/>
      <c r="Y871" s="37"/>
      <c r="Z871" s="37"/>
      <c r="AA871" s="37"/>
      <c r="AB871" s="37"/>
      <c r="AC871" s="37"/>
      <c r="AD871" s="37"/>
      <c r="AE871" s="37"/>
      <c r="AR871" s="188" t="s">
        <v>359</v>
      </c>
      <c r="AT871" s="188" t="s">
        <v>124</v>
      </c>
      <c r="AU871" s="188" t="s">
        <v>84</v>
      </c>
      <c r="AY871" s="19" t="s">
        <v>121</v>
      </c>
      <c r="BE871" s="189">
        <f>IF(N871="základní",J871,0)</f>
        <v>0</v>
      </c>
      <c r="BF871" s="189">
        <f>IF(N871="snížená",J871,0)</f>
        <v>0</v>
      </c>
      <c r="BG871" s="189">
        <f>IF(N871="zákl. přenesená",J871,0)</f>
        <v>0</v>
      </c>
      <c r="BH871" s="189">
        <f>IF(N871="sníž. přenesená",J871,0)</f>
        <v>0</v>
      </c>
      <c r="BI871" s="189">
        <f>IF(N871="nulová",J871,0)</f>
        <v>0</v>
      </c>
      <c r="BJ871" s="19" t="s">
        <v>79</v>
      </c>
      <c r="BK871" s="189">
        <f>ROUND(I871*H871,2)</f>
        <v>0</v>
      </c>
      <c r="BL871" s="19" t="s">
        <v>359</v>
      </c>
      <c r="BM871" s="188" t="s">
        <v>915</v>
      </c>
    </row>
    <row r="872" spans="1:65" s="2" customFormat="1" ht="48.75">
      <c r="A872" s="37"/>
      <c r="B872" s="38"/>
      <c r="C872" s="39"/>
      <c r="D872" s="190" t="s">
        <v>130</v>
      </c>
      <c r="E872" s="39"/>
      <c r="F872" s="191" t="s">
        <v>916</v>
      </c>
      <c r="G872" s="39"/>
      <c r="H872" s="39"/>
      <c r="I872" s="192"/>
      <c r="J872" s="39"/>
      <c r="K872" s="39"/>
      <c r="L872" s="42"/>
      <c r="M872" s="193"/>
      <c r="N872" s="194"/>
      <c r="O872" s="67"/>
      <c r="P872" s="67"/>
      <c r="Q872" s="67"/>
      <c r="R872" s="67"/>
      <c r="S872" s="67"/>
      <c r="T872" s="68"/>
      <c r="U872" s="37"/>
      <c r="V872" s="37"/>
      <c r="W872" s="37"/>
      <c r="X872" s="37"/>
      <c r="Y872" s="37"/>
      <c r="Z872" s="37"/>
      <c r="AA872" s="37"/>
      <c r="AB872" s="37"/>
      <c r="AC872" s="37"/>
      <c r="AD872" s="37"/>
      <c r="AE872" s="37"/>
      <c r="AT872" s="19" t="s">
        <v>130</v>
      </c>
      <c r="AU872" s="19" t="s">
        <v>84</v>
      </c>
    </row>
    <row r="873" spans="1:65" s="2" customFormat="1" ht="44.25" customHeight="1">
      <c r="A873" s="37"/>
      <c r="B873" s="38"/>
      <c r="C873" s="177" t="s">
        <v>917</v>
      </c>
      <c r="D873" s="177" t="s">
        <v>124</v>
      </c>
      <c r="E873" s="178" t="s">
        <v>918</v>
      </c>
      <c r="F873" s="179" t="s">
        <v>919</v>
      </c>
      <c r="G873" s="180" t="s">
        <v>231</v>
      </c>
      <c r="H873" s="181">
        <v>2</v>
      </c>
      <c r="I873" s="182"/>
      <c r="J873" s="183">
        <f>ROUND(I873*H873,2)</f>
        <v>0</v>
      </c>
      <c r="K873" s="179" t="s">
        <v>21</v>
      </c>
      <c r="L873" s="42"/>
      <c r="M873" s="184" t="s">
        <v>21</v>
      </c>
      <c r="N873" s="185" t="s">
        <v>45</v>
      </c>
      <c r="O873" s="67"/>
      <c r="P873" s="186">
        <f>O873*H873</f>
        <v>0</v>
      </c>
      <c r="Q873" s="186">
        <v>0</v>
      </c>
      <c r="R873" s="186">
        <f>Q873*H873</f>
        <v>0</v>
      </c>
      <c r="S873" s="186">
        <v>0</v>
      </c>
      <c r="T873" s="187">
        <f>S873*H873</f>
        <v>0</v>
      </c>
      <c r="U873" s="37"/>
      <c r="V873" s="37"/>
      <c r="W873" s="37"/>
      <c r="X873" s="37"/>
      <c r="Y873" s="37"/>
      <c r="Z873" s="37"/>
      <c r="AA873" s="37"/>
      <c r="AB873" s="37"/>
      <c r="AC873" s="37"/>
      <c r="AD873" s="37"/>
      <c r="AE873" s="37"/>
      <c r="AR873" s="188" t="s">
        <v>359</v>
      </c>
      <c r="AT873" s="188" t="s">
        <v>124</v>
      </c>
      <c r="AU873" s="188" t="s">
        <v>84</v>
      </c>
      <c r="AY873" s="19" t="s">
        <v>121</v>
      </c>
      <c r="BE873" s="189">
        <f>IF(N873="základní",J873,0)</f>
        <v>0</v>
      </c>
      <c r="BF873" s="189">
        <f>IF(N873="snížená",J873,0)</f>
        <v>0</v>
      </c>
      <c r="BG873" s="189">
        <f>IF(N873="zákl. přenesená",J873,0)</f>
        <v>0</v>
      </c>
      <c r="BH873" s="189">
        <f>IF(N873="sníž. přenesená",J873,0)</f>
        <v>0</v>
      </c>
      <c r="BI873" s="189">
        <f>IF(N873="nulová",J873,0)</f>
        <v>0</v>
      </c>
      <c r="BJ873" s="19" t="s">
        <v>79</v>
      </c>
      <c r="BK873" s="189">
        <f>ROUND(I873*H873,2)</f>
        <v>0</v>
      </c>
      <c r="BL873" s="19" t="s">
        <v>359</v>
      </c>
      <c r="BM873" s="188" t="s">
        <v>920</v>
      </c>
    </row>
    <row r="874" spans="1:65" s="2" customFormat="1" ht="48.75">
      <c r="A874" s="37"/>
      <c r="B874" s="38"/>
      <c r="C874" s="39"/>
      <c r="D874" s="190" t="s">
        <v>130</v>
      </c>
      <c r="E874" s="39"/>
      <c r="F874" s="191" t="s">
        <v>921</v>
      </c>
      <c r="G874" s="39"/>
      <c r="H874" s="39"/>
      <c r="I874" s="192"/>
      <c r="J874" s="39"/>
      <c r="K874" s="39"/>
      <c r="L874" s="42"/>
      <c r="M874" s="193"/>
      <c r="N874" s="194"/>
      <c r="O874" s="67"/>
      <c r="P874" s="67"/>
      <c r="Q874" s="67"/>
      <c r="R874" s="67"/>
      <c r="S874" s="67"/>
      <c r="T874" s="68"/>
      <c r="U874" s="37"/>
      <c r="V874" s="37"/>
      <c r="W874" s="37"/>
      <c r="X874" s="37"/>
      <c r="Y874" s="37"/>
      <c r="Z874" s="37"/>
      <c r="AA874" s="37"/>
      <c r="AB874" s="37"/>
      <c r="AC874" s="37"/>
      <c r="AD874" s="37"/>
      <c r="AE874" s="37"/>
      <c r="AT874" s="19" t="s">
        <v>130</v>
      </c>
      <c r="AU874" s="19" t="s">
        <v>84</v>
      </c>
    </row>
    <row r="875" spans="1:65" s="2" customFormat="1" ht="55.5" customHeight="1">
      <c r="A875" s="37"/>
      <c r="B875" s="38"/>
      <c r="C875" s="177" t="s">
        <v>922</v>
      </c>
      <c r="D875" s="177" t="s">
        <v>124</v>
      </c>
      <c r="E875" s="178" t="s">
        <v>923</v>
      </c>
      <c r="F875" s="179" t="s">
        <v>924</v>
      </c>
      <c r="G875" s="180" t="s">
        <v>231</v>
      </c>
      <c r="H875" s="181">
        <v>1</v>
      </c>
      <c r="I875" s="182"/>
      <c r="J875" s="183">
        <f>ROUND(I875*H875,2)</f>
        <v>0</v>
      </c>
      <c r="K875" s="179" t="s">
        <v>21</v>
      </c>
      <c r="L875" s="42"/>
      <c r="M875" s="184" t="s">
        <v>21</v>
      </c>
      <c r="N875" s="185" t="s">
        <v>45</v>
      </c>
      <c r="O875" s="67"/>
      <c r="P875" s="186">
        <f>O875*H875</f>
        <v>0</v>
      </c>
      <c r="Q875" s="186">
        <v>0</v>
      </c>
      <c r="R875" s="186">
        <f>Q875*H875</f>
        <v>0</v>
      </c>
      <c r="S875" s="186">
        <v>0</v>
      </c>
      <c r="T875" s="187">
        <f>S875*H875</f>
        <v>0</v>
      </c>
      <c r="U875" s="37"/>
      <c r="V875" s="37"/>
      <c r="W875" s="37"/>
      <c r="X875" s="37"/>
      <c r="Y875" s="37"/>
      <c r="Z875" s="37"/>
      <c r="AA875" s="37"/>
      <c r="AB875" s="37"/>
      <c r="AC875" s="37"/>
      <c r="AD875" s="37"/>
      <c r="AE875" s="37"/>
      <c r="AR875" s="188" t="s">
        <v>359</v>
      </c>
      <c r="AT875" s="188" t="s">
        <v>124</v>
      </c>
      <c r="AU875" s="188" t="s">
        <v>84</v>
      </c>
      <c r="AY875" s="19" t="s">
        <v>121</v>
      </c>
      <c r="BE875" s="189">
        <f>IF(N875="základní",J875,0)</f>
        <v>0</v>
      </c>
      <c r="BF875" s="189">
        <f>IF(N875="snížená",J875,0)</f>
        <v>0</v>
      </c>
      <c r="BG875" s="189">
        <f>IF(N875="zákl. přenesená",J875,0)</f>
        <v>0</v>
      </c>
      <c r="BH875" s="189">
        <f>IF(N875="sníž. přenesená",J875,0)</f>
        <v>0</v>
      </c>
      <c r="BI875" s="189">
        <f>IF(N875="nulová",J875,0)</f>
        <v>0</v>
      </c>
      <c r="BJ875" s="19" t="s">
        <v>79</v>
      </c>
      <c r="BK875" s="189">
        <f>ROUND(I875*H875,2)</f>
        <v>0</v>
      </c>
      <c r="BL875" s="19" t="s">
        <v>359</v>
      </c>
      <c r="BM875" s="188" t="s">
        <v>925</v>
      </c>
    </row>
    <row r="876" spans="1:65" s="2" customFormat="1" ht="68.25">
      <c r="A876" s="37"/>
      <c r="B876" s="38"/>
      <c r="C876" s="39"/>
      <c r="D876" s="190" t="s">
        <v>130</v>
      </c>
      <c r="E876" s="39"/>
      <c r="F876" s="191" t="s">
        <v>926</v>
      </c>
      <c r="G876" s="39"/>
      <c r="H876" s="39"/>
      <c r="I876" s="192"/>
      <c r="J876" s="39"/>
      <c r="K876" s="39"/>
      <c r="L876" s="42"/>
      <c r="M876" s="193"/>
      <c r="N876" s="194"/>
      <c r="O876" s="67"/>
      <c r="P876" s="67"/>
      <c r="Q876" s="67"/>
      <c r="R876" s="67"/>
      <c r="S876" s="67"/>
      <c r="T876" s="68"/>
      <c r="U876" s="37"/>
      <c r="V876" s="37"/>
      <c r="W876" s="37"/>
      <c r="X876" s="37"/>
      <c r="Y876" s="37"/>
      <c r="Z876" s="37"/>
      <c r="AA876" s="37"/>
      <c r="AB876" s="37"/>
      <c r="AC876" s="37"/>
      <c r="AD876" s="37"/>
      <c r="AE876" s="37"/>
      <c r="AT876" s="19" t="s">
        <v>130</v>
      </c>
      <c r="AU876" s="19" t="s">
        <v>84</v>
      </c>
    </row>
    <row r="877" spans="1:65" s="2" customFormat="1" ht="55.5" customHeight="1">
      <c r="A877" s="37"/>
      <c r="B877" s="38"/>
      <c r="C877" s="177" t="s">
        <v>927</v>
      </c>
      <c r="D877" s="177" t="s">
        <v>124</v>
      </c>
      <c r="E877" s="178" t="s">
        <v>928</v>
      </c>
      <c r="F877" s="179" t="s">
        <v>929</v>
      </c>
      <c r="G877" s="180" t="s">
        <v>231</v>
      </c>
      <c r="H877" s="181">
        <v>1</v>
      </c>
      <c r="I877" s="182"/>
      <c r="J877" s="183">
        <f>ROUND(I877*H877,2)</f>
        <v>0</v>
      </c>
      <c r="K877" s="179" t="s">
        <v>21</v>
      </c>
      <c r="L877" s="42"/>
      <c r="M877" s="184" t="s">
        <v>21</v>
      </c>
      <c r="N877" s="185" t="s">
        <v>45</v>
      </c>
      <c r="O877" s="67"/>
      <c r="P877" s="186">
        <f>O877*H877</f>
        <v>0</v>
      </c>
      <c r="Q877" s="186">
        <v>0</v>
      </c>
      <c r="R877" s="186">
        <f>Q877*H877</f>
        <v>0</v>
      </c>
      <c r="S877" s="186">
        <v>0</v>
      </c>
      <c r="T877" s="187">
        <f>S877*H877</f>
        <v>0</v>
      </c>
      <c r="U877" s="37"/>
      <c r="V877" s="37"/>
      <c r="W877" s="37"/>
      <c r="X877" s="37"/>
      <c r="Y877" s="37"/>
      <c r="Z877" s="37"/>
      <c r="AA877" s="37"/>
      <c r="AB877" s="37"/>
      <c r="AC877" s="37"/>
      <c r="AD877" s="37"/>
      <c r="AE877" s="37"/>
      <c r="AR877" s="188" t="s">
        <v>359</v>
      </c>
      <c r="AT877" s="188" t="s">
        <v>124</v>
      </c>
      <c r="AU877" s="188" t="s">
        <v>84</v>
      </c>
      <c r="AY877" s="19" t="s">
        <v>121</v>
      </c>
      <c r="BE877" s="189">
        <f>IF(N877="základní",J877,0)</f>
        <v>0</v>
      </c>
      <c r="BF877" s="189">
        <f>IF(N877="snížená",J877,0)</f>
        <v>0</v>
      </c>
      <c r="BG877" s="189">
        <f>IF(N877="zákl. přenesená",J877,0)</f>
        <v>0</v>
      </c>
      <c r="BH877" s="189">
        <f>IF(N877="sníž. přenesená",J877,0)</f>
        <v>0</v>
      </c>
      <c r="BI877" s="189">
        <f>IF(N877="nulová",J877,0)</f>
        <v>0</v>
      </c>
      <c r="BJ877" s="19" t="s">
        <v>79</v>
      </c>
      <c r="BK877" s="189">
        <f>ROUND(I877*H877,2)</f>
        <v>0</v>
      </c>
      <c r="BL877" s="19" t="s">
        <v>359</v>
      </c>
      <c r="BM877" s="188" t="s">
        <v>930</v>
      </c>
    </row>
    <row r="878" spans="1:65" s="2" customFormat="1" ht="68.25">
      <c r="A878" s="37"/>
      <c r="B878" s="38"/>
      <c r="C878" s="39"/>
      <c r="D878" s="190" t="s">
        <v>130</v>
      </c>
      <c r="E878" s="39"/>
      <c r="F878" s="191" t="s">
        <v>931</v>
      </c>
      <c r="G878" s="39"/>
      <c r="H878" s="39"/>
      <c r="I878" s="192"/>
      <c r="J878" s="39"/>
      <c r="K878" s="39"/>
      <c r="L878" s="42"/>
      <c r="M878" s="193"/>
      <c r="N878" s="194"/>
      <c r="O878" s="67"/>
      <c r="P878" s="67"/>
      <c r="Q878" s="67"/>
      <c r="R878" s="67"/>
      <c r="S878" s="67"/>
      <c r="T878" s="68"/>
      <c r="U878" s="37"/>
      <c r="V878" s="37"/>
      <c r="W878" s="37"/>
      <c r="X878" s="37"/>
      <c r="Y878" s="37"/>
      <c r="Z878" s="37"/>
      <c r="AA878" s="37"/>
      <c r="AB878" s="37"/>
      <c r="AC878" s="37"/>
      <c r="AD878" s="37"/>
      <c r="AE878" s="37"/>
      <c r="AT878" s="19" t="s">
        <v>130</v>
      </c>
      <c r="AU878" s="19" t="s">
        <v>84</v>
      </c>
    </row>
    <row r="879" spans="1:65" s="2" customFormat="1" ht="55.5" customHeight="1">
      <c r="A879" s="37"/>
      <c r="B879" s="38"/>
      <c r="C879" s="177" t="s">
        <v>932</v>
      </c>
      <c r="D879" s="177" t="s">
        <v>124</v>
      </c>
      <c r="E879" s="178" t="s">
        <v>933</v>
      </c>
      <c r="F879" s="179" t="s">
        <v>934</v>
      </c>
      <c r="G879" s="180" t="s">
        <v>231</v>
      </c>
      <c r="H879" s="181">
        <v>1</v>
      </c>
      <c r="I879" s="182"/>
      <c r="J879" s="183">
        <f>ROUND(I879*H879,2)</f>
        <v>0</v>
      </c>
      <c r="K879" s="179" t="s">
        <v>21</v>
      </c>
      <c r="L879" s="42"/>
      <c r="M879" s="184" t="s">
        <v>21</v>
      </c>
      <c r="N879" s="185" t="s">
        <v>45</v>
      </c>
      <c r="O879" s="67"/>
      <c r="P879" s="186">
        <f>O879*H879</f>
        <v>0</v>
      </c>
      <c r="Q879" s="186">
        <v>0</v>
      </c>
      <c r="R879" s="186">
        <f>Q879*H879</f>
        <v>0</v>
      </c>
      <c r="S879" s="186">
        <v>0</v>
      </c>
      <c r="T879" s="187">
        <f>S879*H879</f>
        <v>0</v>
      </c>
      <c r="U879" s="37"/>
      <c r="V879" s="37"/>
      <c r="W879" s="37"/>
      <c r="X879" s="37"/>
      <c r="Y879" s="37"/>
      <c r="Z879" s="37"/>
      <c r="AA879" s="37"/>
      <c r="AB879" s="37"/>
      <c r="AC879" s="37"/>
      <c r="AD879" s="37"/>
      <c r="AE879" s="37"/>
      <c r="AR879" s="188" t="s">
        <v>359</v>
      </c>
      <c r="AT879" s="188" t="s">
        <v>124</v>
      </c>
      <c r="AU879" s="188" t="s">
        <v>84</v>
      </c>
      <c r="AY879" s="19" t="s">
        <v>121</v>
      </c>
      <c r="BE879" s="189">
        <f>IF(N879="základní",J879,0)</f>
        <v>0</v>
      </c>
      <c r="BF879" s="189">
        <f>IF(N879="snížená",J879,0)</f>
        <v>0</v>
      </c>
      <c r="BG879" s="189">
        <f>IF(N879="zákl. přenesená",J879,0)</f>
        <v>0</v>
      </c>
      <c r="BH879" s="189">
        <f>IF(N879="sníž. přenesená",J879,0)</f>
        <v>0</v>
      </c>
      <c r="BI879" s="189">
        <f>IF(N879="nulová",J879,0)</f>
        <v>0</v>
      </c>
      <c r="BJ879" s="19" t="s">
        <v>79</v>
      </c>
      <c r="BK879" s="189">
        <f>ROUND(I879*H879,2)</f>
        <v>0</v>
      </c>
      <c r="BL879" s="19" t="s">
        <v>359</v>
      </c>
      <c r="BM879" s="188" t="s">
        <v>935</v>
      </c>
    </row>
    <row r="880" spans="1:65" s="2" customFormat="1" ht="68.25">
      <c r="A880" s="37"/>
      <c r="B880" s="38"/>
      <c r="C880" s="39"/>
      <c r="D880" s="190" t="s">
        <v>130</v>
      </c>
      <c r="E880" s="39"/>
      <c r="F880" s="191" t="s">
        <v>936</v>
      </c>
      <c r="G880" s="39"/>
      <c r="H880" s="39"/>
      <c r="I880" s="192"/>
      <c r="J880" s="39"/>
      <c r="K880" s="39"/>
      <c r="L880" s="42"/>
      <c r="M880" s="193"/>
      <c r="N880" s="194"/>
      <c r="O880" s="67"/>
      <c r="P880" s="67"/>
      <c r="Q880" s="67"/>
      <c r="R880" s="67"/>
      <c r="S880" s="67"/>
      <c r="T880" s="68"/>
      <c r="U880" s="37"/>
      <c r="V880" s="37"/>
      <c r="W880" s="37"/>
      <c r="X880" s="37"/>
      <c r="Y880" s="37"/>
      <c r="Z880" s="37"/>
      <c r="AA880" s="37"/>
      <c r="AB880" s="37"/>
      <c r="AC880" s="37"/>
      <c r="AD880" s="37"/>
      <c r="AE880" s="37"/>
      <c r="AT880" s="19" t="s">
        <v>130</v>
      </c>
      <c r="AU880" s="19" t="s">
        <v>84</v>
      </c>
    </row>
    <row r="881" spans="1:65" s="2" customFormat="1" ht="55.5" customHeight="1">
      <c r="A881" s="37"/>
      <c r="B881" s="38"/>
      <c r="C881" s="177" t="s">
        <v>937</v>
      </c>
      <c r="D881" s="177" t="s">
        <v>124</v>
      </c>
      <c r="E881" s="178" t="s">
        <v>938</v>
      </c>
      <c r="F881" s="179" t="s">
        <v>939</v>
      </c>
      <c r="G881" s="180" t="s">
        <v>231</v>
      </c>
      <c r="H881" s="181">
        <v>1</v>
      </c>
      <c r="I881" s="182"/>
      <c r="J881" s="183">
        <f>ROUND(I881*H881,2)</f>
        <v>0</v>
      </c>
      <c r="K881" s="179" t="s">
        <v>21</v>
      </c>
      <c r="L881" s="42"/>
      <c r="M881" s="184" t="s">
        <v>21</v>
      </c>
      <c r="N881" s="185" t="s">
        <v>45</v>
      </c>
      <c r="O881" s="67"/>
      <c r="P881" s="186">
        <f>O881*H881</f>
        <v>0</v>
      </c>
      <c r="Q881" s="186">
        <v>0</v>
      </c>
      <c r="R881" s="186">
        <f>Q881*H881</f>
        <v>0</v>
      </c>
      <c r="S881" s="186">
        <v>0</v>
      </c>
      <c r="T881" s="187">
        <f>S881*H881</f>
        <v>0</v>
      </c>
      <c r="U881" s="37"/>
      <c r="V881" s="37"/>
      <c r="W881" s="37"/>
      <c r="X881" s="37"/>
      <c r="Y881" s="37"/>
      <c r="Z881" s="37"/>
      <c r="AA881" s="37"/>
      <c r="AB881" s="37"/>
      <c r="AC881" s="37"/>
      <c r="AD881" s="37"/>
      <c r="AE881" s="37"/>
      <c r="AR881" s="188" t="s">
        <v>359</v>
      </c>
      <c r="AT881" s="188" t="s">
        <v>124</v>
      </c>
      <c r="AU881" s="188" t="s">
        <v>84</v>
      </c>
      <c r="AY881" s="19" t="s">
        <v>121</v>
      </c>
      <c r="BE881" s="189">
        <f>IF(N881="základní",J881,0)</f>
        <v>0</v>
      </c>
      <c r="BF881" s="189">
        <f>IF(N881="snížená",J881,0)</f>
        <v>0</v>
      </c>
      <c r="BG881" s="189">
        <f>IF(N881="zákl. přenesená",J881,0)</f>
        <v>0</v>
      </c>
      <c r="BH881" s="189">
        <f>IF(N881="sníž. přenesená",J881,0)</f>
        <v>0</v>
      </c>
      <c r="BI881" s="189">
        <f>IF(N881="nulová",J881,0)</f>
        <v>0</v>
      </c>
      <c r="BJ881" s="19" t="s">
        <v>79</v>
      </c>
      <c r="BK881" s="189">
        <f>ROUND(I881*H881,2)</f>
        <v>0</v>
      </c>
      <c r="BL881" s="19" t="s">
        <v>359</v>
      </c>
      <c r="BM881" s="188" t="s">
        <v>940</v>
      </c>
    </row>
    <row r="882" spans="1:65" s="2" customFormat="1" ht="68.25">
      <c r="A882" s="37"/>
      <c r="B882" s="38"/>
      <c r="C882" s="39"/>
      <c r="D882" s="190" t="s">
        <v>130</v>
      </c>
      <c r="E882" s="39"/>
      <c r="F882" s="191" t="s">
        <v>941</v>
      </c>
      <c r="G882" s="39"/>
      <c r="H882" s="39"/>
      <c r="I882" s="192"/>
      <c r="J882" s="39"/>
      <c r="K882" s="39"/>
      <c r="L882" s="42"/>
      <c r="M882" s="193"/>
      <c r="N882" s="194"/>
      <c r="O882" s="67"/>
      <c r="P882" s="67"/>
      <c r="Q882" s="67"/>
      <c r="R882" s="67"/>
      <c r="S882" s="67"/>
      <c r="T882" s="68"/>
      <c r="U882" s="37"/>
      <c r="V882" s="37"/>
      <c r="W882" s="37"/>
      <c r="X882" s="37"/>
      <c r="Y882" s="37"/>
      <c r="Z882" s="37"/>
      <c r="AA882" s="37"/>
      <c r="AB882" s="37"/>
      <c r="AC882" s="37"/>
      <c r="AD882" s="37"/>
      <c r="AE882" s="37"/>
      <c r="AT882" s="19" t="s">
        <v>130</v>
      </c>
      <c r="AU882" s="19" t="s">
        <v>84</v>
      </c>
    </row>
    <row r="883" spans="1:65" s="2" customFormat="1" ht="55.5" customHeight="1">
      <c r="A883" s="37"/>
      <c r="B883" s="38"/>
      <c r="C883" s="177" t="s">
        <v>942</v>
      </c>
      <c r="D883" s="177" t="s">
        <v>124</v>
      </c>
      <c r="E883" s="178" t="s">
        <v>943</v>
      </c>
      <c r="F883" s="179" t="s">
        <v>944</v>
      </c>
      <c r="G883" s="180" t="s">
        <v>231</v>
      </c>
      <c r="H883" s="181">
        <v>4</v>
      </c>
      <c r="I883" s="182"/>
      <c r="J883" s="183">
        <f>ROUND(I883*H883,2)</f>
        <v>0</v>
      </c>
      <c r="K883" s="179" t="s">
        <v>21</v>
      </c>
      <c r="L883" s="42"/>
      <c r="M883" s="184" t="s">
        <v>21</v>
      </c>
      <c r="N883" s="185" t="s">
        <v>45</v>
      </c>
      <c r="O883" s="67"/>
      <c r="P883" s="186">
        <f>O883*H883</f>
        <v>0</v>
      </c>
      <c r="Q883" s="186">
        <v>0</v>
      </c>
      <c r="R883" s="186">
        <f>Q883*H883</f>
        <v>0</v>
      </c>
      <c r="S883" s="186">
        <v>0</v>
      </c>
      <c r="T883" s="187">
        <f>S883*H883</f>
        <v>0</v>
      </c>
      <c r="U883" s="37"/>
      <c r="V883" s="37"/>
      <c r="W883" s="37"/>
      <c r="X883" s="37"/>
      <c r="Y883" s="37"/>
      <c r="Z883" s="37"/>
      <c r="AA883" s="37"/>
      <c r="AB883" s="37"/>
      <c r="AC883" s="37"/>
      <c r="AD883" s="37"/>
      <c r="AE883" s="37"/>
      <c r="AR883" s="188" t="s">
        <v>359</v>
      </c>
      <c r="AT883" s="188" t="s">
        <v>124</v>
      </c>
      <c r="AU883" s="188" t="s">
        <v>84</v>
      </c>
      <c r="AY883" s="19" t="s">
        <v>121</v>
      </c>
      <c r="BE883" s="189">
        <f>IF(N883="základní",J883,0)</f>
        <v>0</v>
      </c>
      <c r="BF883" s="189">
        <f>IF(N883="snížená",J883,0)</f>
        <v>0</v>
      </c>
      <c r="BG883" s="189">
        <f>IF(N883="zákl. přenesená",J883,0)</f>
        <v>0</v>
      </c>
      <c r="BH883" s="189">
        <f>IF(N883="sníž. přenesená",J883,0)</f>
        <v>0</v>
      </c>
      <c r="BI883" s="189">
        <f>IF(N883="nulová",J883,0)</f>
        <v>0</v>
      </c>
      <c r="BJ883" s="19" t="s">
        <v>79</v>
      </c>
      <c r="BK883" s="189">
        <f>ROUND(I883*H883,2)</f>
        <v>0</v>
      </c>
      <c r="BL883" s="19" t="s">
        <v>359</v>
      </c>
      <c r="BM883" s="188" t="s">
        <v>945</v>
      </c>
    </row>
    <row r="884" spans="1:65" s="2" customFormat="1" ht="58.5">
      <c r="A884" s="37"/>
      <c r="B884" s="38"/>
      <c r="C884" s="39"/>
      <c r="D884" s="190" t="s">
        <v>130</v>
      </c>
      <c r="E884" s="39"/>
      <c r="F884" s="191" t="s">
        <v>946</v>
      </c>
      <c r="G884" s="39"/>
      <c r="H884" s="39"/>
      <c r="I884" s="192"/>
      <c r="J884" s="39"/>
      <c r="K884" s="39"/>
      <c r="L884" s="42"/>
      <c r="M884" s="193"/>
      <c r="N884" s="194"/>
      <c r="O884" s="67"/>
      <c r="P884" s="67"/>
      <c r="Q884" s="67"/>
      <c r="R884" s="67"/>
      <c r="S884" s="67"/>
      <c r="T884" s="68"/>
      <c r="U884" s="37"/>
      <c r="V884" s="37"/>
      <c r="W884" s="37"/>
      <c r="X884" s="37"/>
      <c r="Y884" s="37"/>
      <c r="Z884" s="37"/>
      <c r="AA884" s="37"/>
      <c r="AB884" s="37"/>
      <c r="AC884" s="37"/>
      <c r="AD884" s="37"/>
      <c r="AE884" s="37"/>
      <c r="AT884" s="19" t="s">
        <v>130</v>
      </c>
      <c r="AU884" s="19" t="s">
        <v>84</v>
      </c>
    </row>
    <row r="885" spans="1:65" s="2" customFormat="1" ht="49.15" customHeight="1">
      <c r="A885" s="37"/>
      <c r="B885" s="38"/>
      <c r="C885" s="177" t="s">
        <v>947</v>
      </c>
      <c r="D885" s="177" t="s">
        <v>124</v>
      </c>
      <c r="E885" s="178" t="s">
        <v>948</v>
      </c>
      <c r="F885" s="179" t="s">
        <v>949</v>
      </c>
      <c r="G885" s="180" t="s">
        <v>231</v>
      </c>
      <c r="H885" s="181">
        <v>2</v>
      </c>
      <c r="I885" s="182"/>
      <c r="J885" s="183">
        <f>ROUND(I885*H885,2)</f>
        <v>0</v>
      </c>
      <c r="K885" s="179" t="s">
        <v>21</v>
      </c>
      <c r="L885" s="42"/>
      <c r="M885" s="184" t="s">
        <v>21</v>
      </c>
      <c r="N885" s="185" t="s">
        <v>45</v>
      </c>
      <c r="O885" s="67"/>
      <c r="P885" s="186">
        <f>O885*H885</f>
        <v>0</v>
      </c>
      <c r="Q885" s="186">
        <v>0</v>
      </c>
      <c r="R885" s="186">
        <f>Q885*H885</f>
        <v>0</v>
      </c>
      <c r="S885" s="186">
        <v>0</v>
      </c>
      <c r="T885" s="187">
        <f>S885*H885</f>
        <v>0</v>
      </c>
      <c r="U885" s="37"/>
      <c r="V885" s="37"/>
      <c r="W885" s="37"/>
      <c r="X885" s="37"/>
      <c r="Y885" s="37"/>
      <c r="Z885" s="37"/>
      <c r="AA885" s="37"/>
      <c r="AB885" s="37"/>
      <c r="AC885" s="37"/>
      <c r="AD885" s="37"/>
      <c r="AE885" s="37"/>
      <c r="AR885" s="188" t="s">
        <v>359</v>
      </c>
      <c r="AT885" s="188" t="s">
        <v>124</v>
      </c>
      <c r="AU885" s="188" t="s">
        <v>84</v>
      </c>
      <c r="AY885" s="19" t="s">
        <v>121</v>
      </c>
      <c r="BE885" s="189">
        <f>IF(N885="základní",J885,0)</f>
        <v>0</v>
      </c>
      <c r="BF885" s="189">
        <f>IF(N885="snížená",J885,0)</f>
        <v>0</v>
      </c>
      <c r="BG885" s="189">
        <f>IF(N885="zákl. přenesená",J885,0)</f>
        <v>0</v>
      </c>
      <c r="BH885" s="189">
        <f>IF(N885="sníž. přenesená",J885,0)</f>
        <v>0</v>
      </c>
      <c r="BI885" s="189">
        <f>IF(N885="nulová",J885,0)</f>
        <v>0</v>
      </c>
      <c r="BJ885" s="19" t="s">
        <v>79</v>
      </c>
      <c r="BK885" s="189">
        <f>ROUND(I885*H885,2)</f>
        <v>0</v>
      </c>
      <c r="BL885" s="19" t="s">
        <v>359</v>
      </c>
      <c r="BM885" s="188" t="s">
        <v>950</v>
      </c>
    </row>
    <row r="886" spans="1:65" s="2" customFormat="1" ht="48.75">
      <c r="A886" s="37"/>
      <c r="B886" s="38"/>
      <c r="C886" s="39"/>
      <c r="D886" s="190" t="s">
        <v>130</v>
      </c>
      <c r="E886" s="39"/>
      <c r="F886" s="191" t="s">
        <v>951</v>
      </c>
      <c r="G886" s="39"/>
      <c r="H886" s="39"/>
      <c r="I886" s="192"/>
      <c r="J886" s="39"/>
      <c r="K886" s="39"/>
      <c r="L886" s="42"/>
      <c r="M886" s="193"/>
      <c r="N886" s="194"/>
      <c r="O886" s="67"/>
      <c r="P886" s="67"/>
      <c r="Q886" s="67"/>
      <c r="R886" s="67"/>
      <c r="S886" s="67"/>
      <c r="T886" s="68"/>
      <c r="U886" s="37"/>
      <c r="V886" s="37"/>
      <c r="W886" s="37"/>
      <c r="X886" s="37"/>
      <c r="Y886" s="37"/>
      <c r="Z886" s="37"/>
      <c r="AA886" s="37"/>
      <c r="AB886" s="37"/>
      <c r="AC886" s="37"/>
      <c r="AD886" s="37"/>
      <c r="AE886" s="37"/>
      <c r="AT886" s="19" t="s">
        <v>130</v>
      </c>
      <c r="AU886" s="19" t="s">
        <v>84</v>
      </c>
    </row>
    <row r="887" spans="1:65" s="2" customFormat="1" ht="49.15" customHeight="1">
      <c r="A887" s="37"/>
      <c r="B887" s="38"/>
      <c r="C887" s="177" t="s">
        <v>952</v>
      </c>
      <c r="D887" s="177" t="s">
        <v>124</v>
      </c>
      <c r="E887" s="178" t="s">
        <v>953</v>
      </c>
      <c r="F887" s="179" t="s">
        <v>954</v>
      </c>
      <c r="G887" s="180" t="s">
        <v>231</v>
      </c>
      <c r="H887" s="181">
        <v>2</v>
      </c>
      <c r="I887" s="182"/>
      <c r="J887" s="183">
        <f>ROUND(I887*H887,2)</f>
        <v>0</v>
      </c>
      <c r="K887" s="179" t="s">
        <v>21</v>
      </c>
      <c r="L887" s="42"/>
      <c r="M887" s="184" t="s">
        <v>21</v>
      </c>
      <c r="N887" s="185" t="s">
        <v>45</v>
      </c>
      <c r="O887" s="67"/>
      <c r="P887" s="186">
        <f>O887*H887</f>
        <v>0</v>
      </c>
      <c r="Q887" s="186">
        <v>0</v>
      </c>
      <c r="R887" s="186">
        <f>Q887*H887</f>
        <v>0</v>
      </c>
      <c r="S887" s="186">
        <v>0</v>
      </c>
      <c r="T887" s="187">
        <f>S887*H887</f>
        <v>0</v>
      </c>
      <c r="U887" s="37"/>
      <c r="V887" s="37"/>
      <c r="W887" s="37"/>
      <c r="X887" s="37"/>
      <c r="Y887" s="37"/>
      <c r="Z887" s="37"/>
      <c r="AA887" s="37"/>
      <c r="AB887" s="37"/>
      <c r="AC887" s="37"/>
      <c r="AD887" s="37"/>
      <c r="AE887" s="37"/>
      <c r="AR887" s="188" t="s">
        <v>359</v>
      </c>
      <c r="AT887" s="188" t="s">
        <v>124</v>
      </c>
      <c r="AU887" s="188" t="s">
        <v>84</v>
      </c>
      <c r="AY887" s="19" t="s">
        <v>121</v>
      </c>
      <c r="BE887" s="189">
        <f>IF(N887="základní",J887,0)</f>
        <v>0</v>
      </c>
      <c r="BF887" s="189">
        <f>IF(N887="snížená",J887,0)</f>
        <v>0</v>
      </c>
      <c r="BG887" s="189">
        <f>IF(N887="zákl. přenesená",J887,0)</f>
        <v>0</v>
      </c>
      <c r="BH887" s="189">
        <f>IF(N887="sníž. přenesená",J887,0)</f>
        <v>0</v>
      </c>
      <c r="BI887" s="189">
        <f>IF(N887="nulová",J887,0)</f>
        <v>0</v>
      </c>
      <c r="BJ887" s="19" t="s">
        <v>79</v>
      </c>
      <c r="BK887" s="189">
        <f>ROUND(I887*H887,2)</f>
        <v>0</v>
      </c>
      <c r="BL887" s="19" t="s">
        <v>359</v>
      </c>
      <c r="BM887" s="188" t="s">
        <v>955</v>
      </c>
    </row>
    <row r="888" spans="1:65" s="2" customFormat="1" ht="48.75">
      <c r="A888" s="37"/>
      <c r="B888" s="38"/>
      <c r="C888" s="39"/>
      <c r="D888" s="190" t="s">
        <v>130</v>
      </c>
      <c r="E888" s="39"/>
      <c r="F888" s="191" t="s">
        <v>956</v>
      </c>
      <c r="G888" s="39"/>
      <c r="H888" s="39"/>
      <c r="I888" s="192"/>
      <c r="J888" s="39"/>
      <c r="K888" s="39"/>
      <c r="L888" s="42"/>
      <c r="M888" s="193"/>
      <c r="N888" s="194"/>
      <c r="O888" s="67"/>
      <c r="P888" s="67"/>
      <c r="Q888" s="67"/>
      <c r="R888" s="67"/>
      <c r="S888" s="67"/>
      <c r="T888" s="68"/>
      <c r="U888" s="37"/>
      <c r="V888" s="37"/>
      <c r="W888" s="37"/>
      <c r="X888" s="37"/>
      <c r="Y888" s="37"/>
      <c r="Z888" s="37"/>
      <c r="AA888" s="37"/>
      <c r="AB888" s="37"/>
      <c r="AC888" s="37"/>
      <c r="AD888" s="37"/>
      <c r="AE888" s="37"/>
      <c r="AT888" s="19" t="s">
        <v>130</v>
      </c>
      <c r="AU888" s="19" t="s">
        <v>84</v>
      </c>
    </row>
    <row r="889" spans="1:65" s="2" customFormat="1" ht="44.25" customHeight="1">
      <c r="A889" s="37"/>
      <c r="B889" s="38"/>
      <c r="C889" s="177" t="s">
        <v>957</v>
      </c>
      <c r="D889" s="177" t="s">
        <v>124</v>
      </c>
      <c r="E889" s="178" t="s">
        <v>958</v>
      </c>
      <c r="F889" s="179" t="s">
        <v>959</v>
      </c>
      <c r="G889" s="180" t="s">
        <v>231</v>
      </c>
      <c r="H889" s="181">
        <v>8</v>
      </c>
      <c r="I889" s="182"/>
      <c r="J889" s="183">
        <f>ROUND(I889*H889,2)</f>
        <v>0</v>
      </c>
      <c r="K889" s="179" t="s">
        <v>21</v>
      </c>
      <c r="L889" s="42"/>
      <c r="M889" s="184" t="s">
        <v>21</v>
      </c>
      <c r="N889" s="185" t="s">
        <v>45</v>
      </c>
      <c r="O889" s="67"/>
      <c r="P889" s="186">
        <f>O889*H889</f>
        <v>0</v>
      </c>
      <c r="Q889" s="186">
        <v>0</v>
      </c>
      <c r="R889" s="186">
        <f>Q889*H889</f>
        <v>0</v>
      </c>
      <c r="S889" s="186">
        <v>0</v>
      </c>
      <c r="T889" s="187">
        <f>S889*H889</f>
        <v>0</v>
      </c>
      <c r="U889" s="37"/>
      <c r="V889" s="37"/>
      <c r="W889" s="37"/>
      <c r="X889" s="37"/>
      <c r="Y889" s="37"/>
      <c r="Z889" s="37"/>
      <c r="AA889" s="37"/>
      <c r="AB889" s="37"/>
      <c r="AC889" s="37"/>
      <c r="AD889" s="37"/>
      <c r="AE889" s="37"/>
      <c r="AR889" s="188" t="s">
        <v>359</v>
      </c>
      <c r="AT889" s="188" t="s">
        <v>124</v>
      </c>
      <c r="AU889" s="188" t="s">
        <v>84</v>
      </c>
      <c r="AY889" s="19" t="s">
        <v>121</v>
      </c>
      <c r="BE889" s="189">
        <f>IF(N889="základní",J889,0)</f>
        <v>0</v>
      </c>
      <c r="BF889" s="189">
        <f>IF(N889="snížená",J889,0)</f>
        <v>0</v>
      </c>
      <c r="BG889" s="189">
        <f>IF(N889="zákl. přenesená",J889,0)</f>
        <v>0</v>
      </c>
      <c r="BH889" s="189">
        <f>IF(N889="sníž. přenesená",J889,0)</f>
        <v>0</v>
      </c>
      <c r="BI889" s="189">
        <f>IF(N889="nulová",J889,0)</f>
        <v>0</v>
      </c>
      <c r="BJ889" s="19" t="s">
        <v>79</v>
      </c>
      <c r="BK889" s="189">
        <f>ROUND(I889*H889,2)</f>
        <v>0</v>
      </c>
      <c r="BL889" s="19" t="s">
        <v>359</v>
      </c>
      <c r="BM889" s="188" t="s">
        <v>960</v>
      </c>
    </row>
    <row r="890" spans="1:65" s="2" customFormat="1" ht="48.75">
      <c r="A890" s="37"/>
      <c r="B890" s="38"/>
      <c r="C890" s="39"/>
      <c r="D890" s="190" t="s">
        <v>130</v>
      </c>
      <c r="E890" s="39"/>
      <c r="F890" s="191" t="s">
        <v>961</v>
      </c>
      <c r="G890" s="39"/>
      <c r="H890" s="39"/>
      <c r="I890" s="192"/>
      <c r="J890" s="39"/>
      <c r="K890" s="39"/>
      <c r="L890" s="42"/>
      <c r="M890" s="193"/>
      <c r="N890" s="194"/>
      <c r="O890" s="67"/>
      <c r="P890" s="67"/>
      <c r="Q890" s="67"/>
      <c r="R890" s="67"/>
      <c r="S890" s="67"/>
      <c r="T890" s="68"/>
      <c r="U890" s="37"/>
      <c r="V890" s="37"/>
      <c r="W890" s="37"/>
      <c r="X890" s="37"/>
      <c r="Y890" s="37"/>
      <c r="Z890" s="37"/>
      <c r="AA890" s="37"/>
      <c r="AB890" s="37"/>
      <c r="AC890" s="37"/>
      <c r="AD890" s="37"/>
      <c r="AE890" s="37"/>
      <c r="AT890" s="19" t="s">
        <v>130</v>
      </c>
      <c r="AU890" s="19" t="s">
        <v>84</v>
      </c>
    </row>
    <row r="891" spans="1:65" s="2" customFormat="1" ht="49.15" customHeight="1">
      <c r="A891" s="37"/>
      <c r="B891" s="38"/>
      <c r="C891" s="177" t="s">
        <v>962</v>
      </c>
      <c r="D891" s="177" t="s">
        <v>124</v>
      </c>
      <c r="E891" s="178" t="s">
        <v>963</v>
      </c>
      <c r="F891" s="179" t="s">
        <v>964</v>
      </c>
      <c r="G891" s="180" t="s">
        <v>231</v>
      </c>
      <c r="H891" s="181">
        <v>2</v>
      </c>
      <c r="I891" s="182"/>
      <c r="J891" s="183">
        <f>ROUND(I891*H891,2)</f>
        <v>0</v>
      </c>
      <c r="K891" s="179" t="s">
        <v>21</v>
      </c>
      <c r="L891" s="42"/>
      <c r="M891" s="184" t="s">
        <v>21</v>
      </c>
      <c r="N891" s="185" t="s">
        <v>45</v>
      </c>
      <c r="O891" s="67"/>
      <c r="P891" s="186">
        <f>O891*H891</f>
        <v>0</v>
      </c>
      <c r="Q891" s="186">
        <v>0</v>
      </c>
      <c r="R891" s="186">
        <f>Q891*H891</f>
        <v>0</v>
      </c>
      <c r="S891" s="186">
        <v>0</v>
      </c>
      <c r="T891" s="187">
        <f>S891*H891</f>
        <v>0</v>
      </c>
      <c r="U891" s="37"/>
      <c r="V891" s="37"/>
      <c r="W891" s="37"/>
      <c r="X891" s="37"/>
      <c r="Y891" s="37"/>
      <c r="Z891" s="37"/>
      <c r="AA891" s="37"/>
      <c r="AB891" s="37"/>
      <c r="AC891" s="37"/>
      <c r="AD891" s="37"/>
      <c r="AE891" s="37"/>
      <c r="AR891" s="188" t="s">
        <v>359</v>
      </c>
      <c r="AT891" s="188" t="s">
        <v>124</v>
      </c>
      <c r="AU891" s="188" t="s">
        <v>84</v>
      </c>
      <c r="AY891" s="19" t="s">
        <v>121</v>
      </c>
      <c r="BE891" s="189">
        <f>IF(N891="základní",J891,0)</f>
        <v>0</v>
      </c>
      <c r="BF891" s="189">
        <f>IF(N891="snížená",J891,0)</f>
        <v>0</v>
      </c>
      <c r="BG891" s="189">
        <f>IF(N891="zákl. přenesená",J891,0)</f>
        <v>0</v>
      </c>
      <c r="BH891" s="189">
        <f>IF(N891="sníž. přenesená",J891,0)</f>
        <v>0</v>
      </c>
      <c r="BI891" s="189">
        <f>IF(N891="nulová",J891,0)</f>
        <v>0</v>
      </c>
      <c r="BJ891" s="19" t="s">
        <v>79</v>
      </c>
      <c r="BK891" s="189">
        <f>ROUND(I891*H891,2)</f>
        <v>0</v>
      </c>
      <c r="BL891" s="19" t="s">
        <v>359</v>
      </c>
      <c r="BM891" s="188" t="s">
        <v>965</v>
      </c>
    </row>
    <row r="892" spans="1:65" s="2" customFormat="1" ht="58.5">
      <c r="A892" s="37"/>
      <c r="B892" s="38"/>
      <c r="C892" s="39"/>
      <c r="D892" s="190" t="s">
        <v>130</v>
      </c>
      <c r="E892" s="39"/>
      <c r="F892" s="191" t="s">
        <v>966</v>
      </c>
      <c r="G892" s="39"/>
      <c r="H892" s="39"/>
      <c r="I892" s="192"/>
      <c r="J892" s="39"/>
      <c r="K892" s="39"/>
      <c r="L892" s="42"/>
      <c r="M892" s="193"/>
      <c r="N892" s="194"/>
      <c r="O892" s="67"/>
      <c r="P892" s="67"/>
      <c r="Q892" s="67"/>
      <c r="R892" s="67"/>
      <c r="S892" s="67"/>
      <c r="T892" s="68"/>
      <c r="U892" s="37"/>
      <c r="V892" s="37"/>
      <c r="W892" s="37"/>
      <c r="X892" s="37"/>
      <c r="Y892" s="37"/>
      <c r="Z892" s="37"/>
      <c r="AA892" s="37"/>
      <c r="AB892" s="37"/>
      <c r="AC892" s="37"/>
      <c r="AD892" s="37"/>
      <c r="AE892" s="37"/>
      <c r="AT892" s="19" t="s">
        <v>130</v>
      </c>
      <c r="AU892" s="19" t="s">
        <v>84</v>
      </c>
    </row>
    <row r="893" spans="1:65" s="2" customFormat="1" ht="44.25" customHeight="1">
      <c r="A893" s="37"/>
      <c r="B893" s="38"/>
      <c r="C893" s="177" t="s">
        <v>967</v>
      </c>
      <c r="D893" s="177" t="s">
        <v>124</v>
      </c>
      <c r="E893" s="178" t="s">
        <v>968</v>
      </c>
      <c r="F893" s="179" t="s">
        <v>969</v>
      </c>
      <c r="G893" s="180" t="s">
        <v>231</v>
      </c>
      <c r="H893" s="181">
        <v>4</v>
      </c>
      <c r="I893" s="182"/>
      <c r="J893" s="183">
        <f>ROUND(I893*H893,2)</f>
        <v>0</v>
      </c>
      <c r="K893" s="179" t="s">
        <v>21</v>
      </c>
      <c r="L893" s="42"/>
      <c r="M893" s="184" t="s">
        <v>21</v>
      </c>
      <c r="N893" s="185" t="s">
        <v>45</v>
      </c>
      <c r="O893" s="67"/>
      <c r="P893" s="186">
        <f>O893*H893</f>
        <v>0</v>
      </c>
      <c r="Q893" s="186">
        <v>0</v>
      </c>
      <c r="R893" s="186">
        <f>Q893*H893</f>
        <v>0</v>
      </c>
      <c r="S893" s="186">
        <v>0</v>
      </c>
      <c r="T893" s="187">
        <f>S893*H893</f>
        <v>0</v>
      </c>
      <c r="U893" s="37"/>
      <c r="V893" s="37"/>
      <c r="W893" s="37"/>
      <c r="X893" s="37"/>
      <c r="Y893" s="37"/>
      <c r="Z893" s="37"/>
      <c r="AA893" s="37"/>
      <c r="AB893" s="37"/>
      <c r="AC893" s="37"/>
      <c r="AD893" s="37"/>
      <c r="AE893" s="37"/>
      <c r="AR893" s="188" t="s">
        <v>359</v>
      </c>
      <c r="AT893" s="188" t="s">
        <v>124</v>
      </c>
      <c r="AU893" s="188" t="s">
        <v>84</v>
      </c>
      <c r="AY893" s="19" t="s">
        <v>121</v>
      </c>
      <c r="BE893" s="189">
        <f>IF(N893="základní",J893,0)</f>
        <v>0</v>
      </c>
      <c r="BF893" s="189">
        <f>IF(N893="snížená",J893,0)</f>
        <v>0</v>
      </c>
      <c r="BG893" s="189">
        <f>IF(N893="zákl. přenesená",J893,0)</f>
        <v>0</v>
      </c>
      <c r="BH893" s="189">
        <f>IF(N893="sníž. přenesená",J893,0)</f>
        <v>0</v>
      </c>
      <c r="BI893" s="189">
        <f>IF(N893="nulová",J893,0)</f>
        <v>0</v>
      </c>
      <c r="BJ893" s="19" t="s">
        <v>79</v>
      </c>
      <c r="BK893" s="189">
        <f>ROUND(I893*H893,2)</f>
        <v>0</v>
      </c>
      <c r="BL893" s="19" t="s">
        <v>359</v>
      </c>
      <c r="BM893" s="188" t="s">
        <v>970</v>
      </c>
    </row>
    <row r="894" spans="1:65" s="2" customFormat="1" ht="48.75">
      <c r="A894" s="37"/>
      <c r="B894" s="38"/>
      <c r="C894" s="39"/>
      <c r="D894" s="190" t="s">
        <v>130</v>
      </c>
      <c r="E894" s="39"/>
      <c r="F894" s="191" t="s">
        <v>971</v>
      </c>
      <c r="G894" s="39"/>
      <c r="H894" s="39"/>
      <c r="I894" s="192"/>
      <c r="J894" s="39"/>
      <c r="K894" s="39"/>
      <c r="L894" s="42"/>
      <c r="M894" s="193"/>
      <c r="N894" s="194"/>
      <c r="O894" s="67"/>
      <c r="P894" s="67"/>
      <c r="Q894" s="67"/>
      <c r="R894" s="67"/>
      <c r="S894" s="67"/>
      <c r="T894" s="68"/>
      <c r="U894" s="37"/>
      <c r="V894" s="37"/>
      <c r="W894" s="37"/>
      <c r="X894" s="37"/>
      <c r="Y894" s="37"/>
      <c r="Z894" s="37"/>
      <c r="AA894" s="37"/>
      <c r="AB894" s="37"/>
      <c r="AC894" s="37"/>
      <c r="AD894" s="37"/>
      <c r="AE894" s="37"/>
      <c r="AT894" s="19" t="s">
        <v>130</v>
      </c>
      <c r="AU894" s="19" t="s">
        <v>84</v>
      </c>
    </row>
    <row r="895" spans="1:65" s="2" customFormat="1" ht="55.5" customHeight="1">
      <c r="A895" s="37"/>
      <c r="B895" s="38"/>
      <c r="C895" s="177" t="s">
        <v>972</v>
      </c>
      <c r="D895" s="177" t="s">
        <v>124</v>
      </c>
      <c r="E895" s="178" t="s">
        <v>973</v>
      </c>
      <c r="F895" s="179" t="s">
        <v>974</v>
      </c>
      <c r="G895" s="180" t="s">
        <v>231</v>
      </c>
      <c r="H895" s="181">
        <v>2</v>
      </c>
      <c r="I895" s="182"/>
      <c r="J895" s="183">
        <f>ROUND(I895*H895,2)</f>
        <v>0</v>
      </c>
      <c r="K895" s="179" t="s">
        <v>21</v>
      </c>
      <c r="L895" s="42"/>
      <c r="M895" s="184" t="s">
        <v>21</v>
      </c>
      <c r="N895" s="185" t="s">
        <v>45</v>
      </c>
      <c r="O895" s="67"/>
      <c r="P895" s="186">
        <f>O895*H895</f>
        <v>0</v>
      </c>
      <c r="Q895" s="186">
        <v>0</v>
      </c>
      <c r="R895" s="186">
        <f>Q895*H895</f>
        <v>0</v>
      </c>
      <c r="S895" s="186">
        <v>0</v>
      </c>
      <c r="T895" s="187">
        <f>S895*H895</f>
        <v>0</v>
      </c>
      <c r="U895" s="37"/>
      <c r="V895" s="37"/>
      <c r="W895" s="37"/>
      <c r="X895" s="37"/>
      <c r="Y895" s="37"/>
      <c r="Z895" s="37"/>
      <c r="AA895" s="37"/>
      <c r="AB895" s="37"/>
      <c r="AC895" s="37"/>
      <c r="AD895" s="37"/>
      <c r="AE895" s="37"/>
      <c r="AR895" s="188" t="s">
        <v>359</v>
      </c>
      <c r="AT895" s="188" t="s">
        <v>124</v>
      </c>
      <c r="AU895" s="188" t="s">
        <v>84</v>
      </c>
      <c r="AY895" s="19" t="s">
        <v>121</v>
      </c>
      <c r="BE895" s="189">
        <f>IF(N895="základní",J895,0)</f>
        <v>0</v>
      </c>
      <c r="BF895" s="189">
        <f>IF(N895="snížená",J895,0)</f>
        <v>0</v>
      </c>
      <c r="BG895" s="189">
        <f>IF(N895="zákl. přenesená",J895,0)</f>
        <v>0</v>
      </c>
      <c r="BH895" s="189">
        <f>IF(N895="sníž. přenesená",J895,0)</f>
        <v>0</v>
      </c>
      <c r="BI895" s="189">
        <f>IF(N895="nulová",J895,0)</f>
        <v>0</v>
      </c>
      <c r="BJ895" s="19" t="s">
        <v>79</v>
      </c>
      <c r="BK895" s="189">
        <f>ROUND(I895*H895,2)</f>
        <v>0</v>
      </c>
      <c r="BL895" s="19" t="s">
        <v>359</v>
      </c>
      <c r="BM895" s="188" t="s">
        <v>975</v>
      </c>
    </row>
    <row r="896" spans="1:65" s="2" customFormat="1" ht="58.5">
      <c r="A896" s="37"/>
      <c r="B896" s="38"/>
      <c r="C896" s="39"/>
      <c r="D896" s="190" t="s">
        <v>130</v>
      </c>
      <c r="E896" s="39"/>
      <c r="F896" s="191" t="s">
        <v>976</v>
      </c>
      <c r="G896" s="39"/>
      <c r="H896" s="39"/>
      <c r="I896" s="192"/>
      <c r="J896" s="39"/>
      <c r="K896" s="39"/>
      <c r="L896" s="42"/>
      <c r="M896" s="193"/>
      <c r="N896" s="194"/>
      <c r="O896" s="67"/>
      <c r="P896" s="67"/>
      <c r="Q896" s="67"/>
      <c r="R896" s="67"/>
      <c r="S896" s="67"/>
      <c r="T896" s="68"/>
      <c r="U896" s="37"/>
      <c r="V896" s="37"/>
      <c r="W896" s="37"/>
      <c r="X896" s="37"/>
      <c r="Y896" s="37"/>
      <c r="Z896" s="37"/>
      <c r="AA896" s="37"/>
      <c r="AB896" s="37"/>
      <c r="AC896" s="37"/>
      <c r="AD896" s="37"/>
      <c r="AE896" s="37"/>
      <c r="AT896" s="19" t="s">
        <v>130</v>
      </c>
      <c r="AU896" s="19" t="s">
        <v>84</v>
      </c>
    </row>
    <row r="897" spans="1:65" s="2" customFormat="1" ht="55.5" customHeight="1">
      <c r="A897" s="37"/>
      <c r="B897" s="38"/>
      <c r="C897" s="177" t="s">
        <v>977</v>
      </c>
      <c r="D897" s="177" t="s">
        <v>124</v>
      </c>
      <c r="E897" s="178" t="s">
        <v>978</v>
      </c>
      <c r="F897" s="179" t="s">
        <v>979</v>
      </c>
      <c r="G897" s="180" t="s">
        <v>231</v>
      </c>
      <c r="H897" s="181">
        <v>2</v>
      </c>
      <c r="I897" s="182"/>
      <c r="J897" s="183">
        <f>ROUND(I897*H897,2)</f>
        <v>0</v>
      </c>
      <c r="K897" s="179" t="s">
        <v>21</v>
      </c>
      <c r="L897" s="42"/>
      <c r="M897" s="184" t="s">
        <v>21</v>
      </c>
      <c r="N897" s="185" t="s">
        <v>45</v>
      </c>
      <c r="O897" s="67"/>
      <c r="P897" s="186">
        <f>O897*H897</f>
        <v>0</v>
      </c>
      <c r="Q897" s="186">
        <v>0</v>
      </c>
      <c r="R897" s="186">
        <f>Q897*H897</f>
        <v>0</v>
      </c>
      <c r="S897" s="186">
        <v>0</v>
      </c>
      <c r="T897" s="187">
        <f>S897*H897</f>
        <v>0</v>
      </c>
      <c r="U897" s="37"/>
      <c r="V897" s="37"/>
      <c r="W897" s="37"/>
      <c r="X897" s="37"/>
      <c r="Y897" s="37"/>
      <c r="Z897" s="37"/>
      <c r="AA897" s="37"/>
      <c r="AB897" s="37"/>
      <c r="AC897" s="37"/>
      <c r="AD897" s="37"/>
      <c r="AE897" s="37"/>
      <c r="AR897" s="188" t="s">
        <v>359</v>
      </c>
      <c r="AT897" s="188" t="s">
        <v>124</v>
      </c>
      <c r="AU897" s="188" t="s">
        <v>84</v>
      </c>
      <c r="AY897" s="19" t="s">
        <v>121</v>
      </c>
      <c r="BE897" s="189">
        <f>IF(N897="základní",J897,0)</f>
        <v>0</v>
      </c>
      <c r="BF897" s="189">
        <f>IF(N897="snížená",J897,0)</f>
        <v>0</v>
      </c>
      <c r="BG897" s="189">
        <f>IF(N897="zákl. přenesená",J897,0)</f>
        <v>0</v>
      </c>
      <c r="BH897" s="189">
        <f>IF(N897="sníž. přenesená",J897,0)</f>
        <v>0</v>
      </c>
      <c r="BI897" s="189">
        <f>IF(N897="nulová",J897,0)</f>
        <v>0</v>
      </c>
      <c r="BJ897" s="19" t="s">
        <v>79</v>
      </c>
      <c r="BK897" s="189">
        <f>ROUND(I897*H897,2)</f>
        <v>0</v>
      </c>
      <c r="BL897" s="19" t="s">
        <v>359</v>
      </c>
      <c r="BM897" s="188" t="s">
        <v>980</v>
      </c>
    </row>
    <row r="898" spans="1:65" s="2" customFormat="1" ht="58.5">
      <c r="A898" s="37"/>
      <c r="B898" s="38"/>
      <c r="C898" s="39"/>
      <c r="D898" s="190" t="s">
        <v>130</v>
      </c>
      <c r="E898" s="39"/>
      <c r="F898" s="191" t="s">
        <v>981</v>
      </c>
      <c r="G898" s="39"/>
      <c r="H898" s="39"/>
      <c r="I898" s="192"/>
      <c r="J898" s="39"/>
      <c r="K898" s="39"/>
      <c r="L898" s="42"/>
      <c r="M898" s="193"/>
      <c r="N898" s="194"/>
      <c r="O898" s="67"/>
      <c r="P898" s="67"/>
      <c r="Q898" s="67"/>
      <c r="R898" s="67"/>
      <c r="S898" s="67"/>
      <c r="T898" s="68"/>
      <c r="U898" s="37"/>
      <c r="V898" s="37"/>
      <c r="W898" s="37"/>
      <c r="X898" s="37"/>
      <c r="Y898" s="37"/>
      <c r="Z898" s="37"/>
      <c r="AA898" s="37"/>
      <c r="AB898" s="37"/>
      <c r="AC898" s="37"/>
      <c r="AD898" s="37"/>
      <c r="AE898" s="37"/>
      <c r="AT898" s="19" t="s">
        <v>130</v>
      </c>
      <c r="AU898" s="19" t="s">
        <v>84</v>
      </c>
    </row>
    <row r="899" spans="1:65" s="2" customFormat="1" ht="44.25" customHeight="1">
      <c r="A899" s="37"/>
      <c r="B899" s="38"/>
      <c r="C899" s="177" t="s">
        <v>982</v>
      </c>
      <c r="D899" s="177" t="s">
        <v>124</v>
      </c>
      <c r="E899" s="178" t="s">
        <v>983</v>
      </c>
      <c r="F899" s="179" t="s">
        <v>984</v>
      </c>
      <c r="G899" s="180" t="s">
        <v>231</v>
      </c>
      <c r="H899" s="181">
        <v>4</v>
      </c>
      <c r="I899" s="182"/>
      <c r="J899" s="183">
        <f>ROUND(I899*H899,2)</f>
        <v>0</v>
      </c>
      <c r="K899" s="179" t="s">
        <v>21</v>
      </c>
      <c r="L899" s="42"/>
      <c r="M899" s="184" t="s">
        <v>21</v>
      </c>
      <c r="N899" s="185" t="s">
        <v>45</v>
      </c>
      <c r="O899" s="67"/>
      <c r="P899" s="186">
        <f>O899*H899</f>
        <v>0</v>
      </c>
      <c r="Q899" s="186">
        <v>0</v>
      </c>
      <c r="R899" s="186">
        <f>Q899*H899</f>
        <v>0</v>
      </c>
      <c r="S899" s="186">
        <v>0</v>
      </c>
      <c r="T899" s="187">
        <f>S899*H899</f>
        <v>0</v>
      </c>
      <c r="U899" s="37"/>
      <c r="V899" s="37"/>
      <c r="W899" s="37"/>
      <c r="X899" s="37"/>
      <c r="Y899" s="37"/>
      <c r="Z899" s="37"/>
      <c r="AA899" s="37"/>
      <c r="AB899" s="37"/>
      <c r="AC899" s="37"/>
      <c r="AD899" s="37"/>
      <c r="AE899" s="37"/>
      <c r="AR899" s="188" t="s">
        <v>359</v>
      </c>
      <c r="AT899" s="188" t="s">
        <v>124</v>
      </c>
      <c r="AU899" s="188" t="s">
        <v>84</v>
      </c>
      <c r="AY899" s="19" t="s">
        <v>121</v>
      </c>
      <c r="BE899" s="189">
        <f>IF(N899="základní",J899,0)</f>
        <v>0</v>
      </c>
      <c r="BF899" s="189">
        <f>IF(N899="snížená",J899,0)</f>
        <v>0</v>
      </c>
      <c r="BG899" s="189">
        <f>IF(N899="zákl. přenesená",J899,0)</f>
        <v>0</v>
      </c>
      <c r="BH899" s="189">
        <f>IF(N899="sníž. přenesená",J899,0)</f>
        <v>0</v>
      </c>
      <c r="BI899" s="189">
        <f>IF(N899="nulová",J899,0)</f>
        <v>0</v>
      </c>
      <c r="BJ899" s="19" t="s">
        <v>79</v>
      </c>
      <c r="BK899" s="189">
        <f>ROUND(I899*H899,2)</f>
        <v>0</v>
      </c>
      <c r="BL899" s="19" t="s">
        <v>359</v>
      </c>
      <c r="BM899" s="188" t="s">
        <v>985</v>
      </c>
    </row>
    <row r="900" spans="1:65" s="2" customFormat="1" ht="48.75">
      <c r="A900" s="37"/>
      <c r="B900" s="38"/>
      <c r="C900" s="39"/>
      <c r="D900" s="190" t="s">
        <v>130</v>
      </c>
      <c r="E900" s="39"/>
      <c r="F900" s="191" t="s">
        <v>986</v>
      </c>
      <c r="G900" s="39"/>
      <c r="H900" s="39"/>
      <c r="I900" s="192"/>
      <c r="J900" s="39"/>
      <c r="K900" s="39"/>
      <c r="L900" s="42"/>
      <c r="M900" s="193"/>
      <c r="N900" s="194"/>
      <c r="O900" s="67"/>
      <c r="P900" s="67"/>
      <c r="Q900" s="67"/>
      <c r="R900" s="67"/>
      <c r="S900" s="67"/>
      <c r="T900" s="68"/>
      <c r="U900" s="37"/>
      <c r="V900" s="37"/>
      <c r="W900" s="37"/>
      <c r="X900" s="37"/>
      <c r="Y900" s="37"/>
      <c r="Z900" s="37"/>
      <c r="AA900" s="37"/>
      <c r="AB900" s="37"/>
      <c r="AC900" s="37"/>
      <c r="AD900" s="37"/>
      <c r="AE900" s="37"/>
      <c r="AT900" s="19" t="s">
        <v>130</v>
      </c>
      <c r="AU900" s="19" t="s">
        <v>84</v>
      </c>
    </row>
    <row r="901" spans="1:65" s="2" customFormat="1" ht="44.25" customHeight="1">
      <c r="A901" s="37"/>
      <c r="B901" s="38"/>
      <c r="C901" s="177" t="s">
        <v>987</v>
      </c>
      <c r="D901" s="177" t="s">
        <v>124</v>
      </c>
      <c r="E901" s="178" t="s">
        <v>988</v>
      </c>
      <c r="F901" s="179" t="s">
        <v>989</v>
      </c>
      <c r="G901" s="180" t="s">
        <v>231</v>
      </c>
      <c r="H901" s="181">
        <v>4</v>
      </c>
      <c r="I901" s="182"/>
      <c r="J901" s="183">
        <f>ROUND(I901*H901,2)</f>
        <v>0</v>
      </c>
      <c r="K901" s="179" t="s">
        <v>21</v>
      </c>
      <c r="L901" s="42"/>
      <c r="M901" s="184" t="s">
        <v>21</v>
      </c>
      <c r="N901" s="185" t="s">
        <v>45</v>
      </c>
      <c r="O901" s="67"/>
      <c r="P901" s="186">
        <f>O901*H901</f>
        <v>0</v>
      </c>
      <c r="Q901" s="186">
        <v>0</v>
      </c>
      <c r="R901" s="186">
        <f>Q901*H901</f>
        <v>0</v>
      </c>
      <c r="S901" s="186">
        <v>0</v>
      </c>
      <c r="T901" s="187">
        <f>S901*H901</f>
        <v>0</v>
      </c>
      <c r="U901" s="37"/>
      <c r="V901" s="37"/>
      <c r="W901" s="37"/>
      <c r="X901" s="37"/>
      <c r="Y901" s="37"/>
      <c r="Z901" s="37"/>
      <c r="AA901" s="37"/>
      <c r="AB901" s="37"/>
      <c r="AC901" s="37"/>
      <c r="AD901" s="37"/>
      <c r="AE901" s="37"/>
      <c r="AR901" s="188" t="s">
        <v>359</v>
      </c>
      <c r="AT901" s="188" t="s">
        <v>124</v>
      </c>
      <c r="AU901" s="188" t="s">
        <v>84</v>
      </c>
      <c r="AY901" s="19" t="s">
        <v>121</v>
      </c>
      <c r="BE901" s="189">
        <f>IF(N901="základní",J901,0)</f>
        <v>0</v>
      </c>
      <c r="BF901" s="189">
        <f>IF(N901="snížená",J901,0)</f>
        <v>0</v>
      </c>
      <c r="BG901" s="189">
        <f>IF(N901="zákl. přenesená",J901,0)</f>
        <v>0</v>
      </c>
      <c r="BH901" s="189">
        <f>IF(N901="sníž. přenesená",J901,0)</f>
        <v>0</v>
      </c>
      <c r="BI901" s="189">
        <f>IF(N901="nulová",J901,0)</f>
        <v>0</v>
      </c>
      <c r="BJ901" s="19" t="s">
        <v>79</v>
      </c>
      <c r="BK901" s="189">
        <f>ROUND(I901*H901,2)</f>
        <v>0</v>
      </c>
      <c r="BL901" s="19" t="s">
        <v>359</v>
      </c>
      <c r="BM901" s="188" t="s">
        <v>990</v>
      </c>
    </row>
    <row r="902" spans="1:65" s="2" customFormat="1" ht="48.75">
      <c r="A902" s="37"/>
      <c r="B902" s="38"/>
      <c r="C902" s="39"/>
      <c r="D902" s="190" t="s">
        <v>130</v>
      </c>
      <c r="E902" s="39"/>
      <c r="F902" s="191" t="s">
        <v>991</v>
      </c>
      <c r="G902" s="39"/>
      <c r="H902" s="39"/>
      <c r="I902" s="192"/>
      <c r="J902" s="39"/>
      <c r="K902" s="39"/>
      <c r="L902" s="42"/>
      <c r="M902" s="193"/>
      <c r="N902" s="194"/>
      <c r="O902" s="67"/>
      <c r="P902" s="67"/>
      <c r="Q902" s="67"/>
      <c r="R902" s="67"/>
      <c r="S902" s="67"/>
      <c r="T902" s="68"/>
      <c r="U902" s="37"/>
      <c r="V902" s="37"/>
      <c r="W902" s="37"/>
      <c r="X902" s="37"/>
      <c r="Y902" s="37"/>
      <c r="Z902" s="37"/>
      <c r="AA902" s="37"/>
      <c r="AB902" s="37"/>
      <c r="AC902" s="37"/>
      <c r="AD902" s="37"/>
      <c r="AE902" s="37"/>
      <c r="AT902" s="19" t="s">
        <v>130</v>
      </c>
      <c r="AU902" s="19" t="s">
        <v>84</v>
      </c>
    </row>
    <row r="903" spans="1:65" s="2" customFormat="1" ht="49.15" customHeight="1">
      <c r="A903" s="37"/>
      <c r="B903" s="38"/>
      <c r="C903" s="177" t="s">
        <v>992</v>
      </c>
      <c r="D903" s="177" t="s">
        <v>124</v>
      </c>
      <c r="E903" s="178" t="s">
        <v>993</v>
      </c>
      <c r="F903" s="179" t="s">
        <v>994</v>
      </c>
      <c r="G903" s="180" t="s">
        <v>231</v>
      </c>
      <c r="H903" s="181">
        <v>4</v>
      </c>
      <c r="I903" s="182"/>
      <c r="J903" s="183">
        <f>ROUND(I903*H903,2)</f>
        <v>0</v>
      </c>
      <c r="K903" s="179" t="s">
        <v>21</v>
      </c>
      <c r="L903" s="42"/>
      <c r="M903" s="184" t="s">
        <v>21</v>
      </c>
      <c r="N903" s="185" t="s">
        <v>45</v>
      </c>
      <c r="O903" s="67"/>
      <c r="P903" s="186">
        <f>O903*H903</f>
        <v>0</v>
      </c>
      <c r="Q903" s="186">
        <v>0</v>
      </c>
      <c r="R903" s="186">
        <f>Q903*H903</f>
        <v>0</v>
      </c>
      <c r="S903" s="186">
        <v>0</v>
      </c>
      <c r="T903" s="187">
        <f>S903*H903</f>
        <v>0</v>
      </c>
      <c r="U903" s="37"/>
      <c r="V903" s="37"/>
      <c r="W903" s="37"/>
      <c r="X903" s="37"/>
      <c r="Y903" s="37"/>
      <c r="Z903" s="37"/>
      <c r="AA903" s="37"/>
      <c r="AB903" s="37"/>
      <c r="AC903" s="37"/>
      <c r="AD903" s="37"/>
      <c r="AE903" s="37"/>
      <c r="AR903" s="188" t="s">
        <v>359</v>
      </c>
      <c r="AT903" s="188" t="s">
        <v>124</v>
      </c>
      <c r="AU903" s="188" t="s">
        <v>84</v>
      </c>
      <c r="AY903" s="19" t="s">
        <v>121</v>
      </c>
      <c r="BE903" s="189">
        <f>IF(N903="základní",J903,0)</f>
        <v>0</v>
      </c>
      <c r="BF903" s="189">
        <f>IF(N903="snížená",J903,0)</f>
        <v>0</v>
      </c>
      <c r="BG903" s="189">
        <f>IF(N903="zákl. přenesená",J903,0)</f>
        <v>0</v>
      </c>
      <c r="BH903" s="189">
        <f>IF(N903="sníž. přenesená",J903,0)</f>
        <v>0</v>
      </c>
      <c r="BI903" s="189">
        <f>IF(N903="nulová",J903,0)</f>
        <v>0</v>
      </c>
      <c r="BJ903" s="19" t="s">
        <v>79</v>
      </c>
      <c r="BK903" s="189">
        <f>ROUND(I903*H903,2)</f>
        <v>0</v>
      </c>
      <c r="BL903" s="19" t="s">
        <v>359</v>
      </c>
      <c r="BM903" s="188" t="s">
        <v>995</v>
      </c>
    </row>
    <row r="904" spans="1:65" s="2" customFormat="1" ht="58.5">
      <c r="A904" s="37"/>
      <c r="B904" s="38"/>
      <c r="C904" s="39"/>
      <c r="D904" s="190" t="s">
        <v>130</v>
      </c>
      <c r="E904" s="39"/>
      <c r="F904" s="191" t="s">
        <v>996</v>
      </c>
      <c r="G904" s="39"/>
      <c r="H904" s="39"/>
      <c r="I904" s="192"/>
      <c r="J904" s="39"/>
      <c r="K904" s="39"/>
      <c r="L904" s="42"/>
      <c r="M904" s="193"/>
      <c r="N904" s="194"/>
      <c r="O904" s="67"/>
      <c r="P904" s="67"/>
      <c r="Q904" s="67"/>
      <c r="R904" s="67"/>
      <c r="S904" s="67"/>
      <c r="T904" s="68"/>
      <c r="U904" s="37"/>
      <c r="V904" s="37"/>
      <c r="W904" s="37"/>
      <c r="X904" s="37"/>
      <c r="Y904" s="37"/>
      <c r="Z904" s="37"/>
      <c r="AA904" s="37"/>
      <c r="AB904" s="37"/>
      <c r="AC904" s="37"/>
      <c r="AD904" s="37"/>
      <c r="AE904" s="37"/>
      <c r="AT904" s="19" t="s">
        <v>130</v>
      </c>
      <c r="AU904" s="19" t="s">
        <v>84</v>
      </c>
    </row>
    <row r="905" spans="1:65" s="2" customFormat="1" ht="44.25" customHeight="1">
      <c r="A905" s="37"/>
      <c r="B905" s="38"/>
      <c r="C905" s="177" t="s">
        <v>997</v>
      </c>
      <c r="D905" s="177" t="s">
        <v>124</v>
      </c>
      <c r="E905" s="178" t="s">
        <v>998</v>
      </c>
      <c r="F905" s="179" t="s">
        <v>999</v>
      </c>
      <c r="G905" s="180" t="s">
        <v>231</v>
      </c>
      <c r="H905" s="181">
        <v>1</v>
      </c>
      <c r="I905" s="182"/>
      <c r="J905" s="183">
        <f>ROUND(I905*H905,2)</f>
        <v>0</v>
      </c>
      <c r="K905" s="179" t="s">
        <v>21</v>
      </c>
      <c r="L905" s="42"/>
      <c r="M905" s="184" t="s">
        <v>21</v>
      </c>
      <c r="N905" s="185" t="s">
        <v>45</v>
      </c>
      <c r="O905" s="67"/>
      <c r="P905" s="186">
        <f>O905*H905</f>
        <v>0</v>
      </c>
      <c r="Q905" s="186">
        <v>0</v>
      </c>
      <c r="R905" s="186">
        <f>Q905*H905</f>
        <v>0</v>
      </c>
      <c r="S905" s="186">
        <v>0</v>
      </c>
      <c r="T905" s="187">
        <f>S905*H905</f>
        <v>0</v>
      </c>
      <c r="U905" s="37"/>
      <c r="V905" s="37"/>
      <c r="W905" s="37"/>
      <c r="X905" s="37"/>
      <c r="Y905" s="37"/>
      <c r="Z905" s="37"/>
      <c r="AA905" s="37"/>
      <c r="AB905" s="37"/>
      <c r="AC905" s="37"/>
      <c r="AD905" s="37"/>
      <c r="AE905" s="37"/>
      <c r="AR905" s="188" t="s">
        <v>359</v>
      </c>
      <c r="AT905" s="188" t="s">
        <v>124</v>
      </c>
      <c r="AU905" s="188" t="s">
        <v>84</v>
      </c>
      <c r="AY905" s="19" t="s">
        <v>121</v>
      </c>
      <c r="BE905" s="189">
        <f>IF(N905="základní",J905,0)</f>
        <v>0</v>
      </c>
      <c r="BF905" s="189">
        <f>IF(N905="snížená",J905,0)</f>
        <v>0</v>
      </c>
      <c r="BG905" s="189">
        <f>IF(N905="zákl. přenesená",J905,0)</f>
        <v>0</v>
      </c>
      <c r="BH905" s="189">
        <f>IF(N905="sníž. přenesená",J905,0)</f>
        <v>0</v>
      </c>
      <c r="BI905" s="189">
        <f>IF(N905="nulová",J905,0)</f>
        <v>0</v>
      </c>
      <c r="BJ905" s="19" t="s">
        <v>79</v>
      </c>
      <c r="BK905" s="189">
        <f>ROUND(I905*H905,2)</f>
        <v>0</v>
      </c>
      <c r="BL905" s="19" t="s">
        <v>359</v>
      </c>
      <c r="BM905" s="188" t="s">
        <v>1000</v>
      </c>
    </row>
    <row r="906" spans="1:65" s="2" customFormat="1" ht="58.5">
      <c r="A906" s="37"/>
      <c r="B906" s="38"/>
      <c r="C906" s="39"/>
      <c r="D906" s="190" t="s">
        <v>130</v>
      </c>
      <c r="E906" s="39"/>
      <c r="F906" s="191" t="s">
        <v>1001</v>
      </c>
      <c r="G906" s="39"/>
      <c r="H906" s="39"/>
      <c r="I906" s="192"/>
      <c r="J906" s="39"/>
      <c r="K906" s="39"/>
      <c r="L906" s="42"/>
      <c r="M906" s="193"/>
      <c r="N906" s="194"/>
      <c r="O906" s="67"/>
      <c r="P906" s="67"/>
      <c r="Q906" s="67"/>
      <c r="R906" s="67"/>
      <c r="S906" s="67"/>
      <c r="T906" s="68"/>
      <c r="U906" s="37"/>
      <c r="V906" s="37"/>
      <c r="W906" s="37"/>
      <c r="X906" s="37"/>
      <c r="Y906" s="37"/>
      <c r="Z906" s="37"/>
      <c r="AA906" s="37"/>
      <c r="AB906" s="37"/>
      <c r="AC906" s="37"/>
      <c r="AD906" s="37"/>
      <c r="AE906" s="37"/>
      <c r="AT906" s="19" t="s">
        <v>130</v>
      </c>
      <c r="AU906" s="19" t="s">
        <v>84</v>
      </c>
    </row>
    <row r="907" spans="1:65" s="2" customFormat="1" ht="44.25" customHeight="1">
      <c r="A907" s="37"/>
      <c r="B907" s="38"/>
      <c r="C907" s="177" t="s">
        <v>1002</v>
      </c>
      <c r="D907" s="177" t="s">
        <v>124</v>
      </c>
      <c r="E907" s="178" t="s">
        <v>1003</v>
      </c>
      <c r="F907" s="179" t="s">
        <v>1004</v>
      </c>
      <c r="G907" s="180" t="s">
        <v>231</v>
      </c>
      <c r="H907" s="181">
        <v>1</v>
      </c>
      <c r="I907" s="182"/>
      <c r="J907" s="183">
        <f>ROUND(I907*H907,2)</f>
        <v>0</v>
      </c>
      <c r="K907" s="179" t="s">
        <v>21</v>
      </c>
      <c r="L907" s="42"/>
      <c r="M907" s="184" t="s">
        <v>21</v>
      </c>
      <c r="N907" s="185" t="s">
        <v>45</v>
      </c>
      <c r="O907" s="67"/>
      <c r="P907" s="186">
        <f>O907*H907</f>
        <v>0</v>
      </c>
      <c r="Q907" s="186">
        <v>0</v>
      </c>
      <c r="R907" s="186">
        <f>Q907*H907</f>
        <v>0</v>
      </c>
      <c r="S907" s="186">
        <v>0</v>
      </c>
      <c r="T907" s="187">
        <f>S907*H907</f>
        <v>0</v>
      </c>
      <c r="U907" s="37"/>
      <c r="V907" s="37"/>
      <c r="W907" s="37"/>
      <c r="X907" s="37"/>
      <c r="Y907" s="37"/>
      <c r="Z907" s="37"/>
      <c r="AA907" s="37"/>
      <c r="AB907" s="37"/>
      <c r="AC907" s="37"/>
      <c r="AD907" s="37"/>
      <c r="AE907" s="37"/>
      <c r="AR907" s="188" t="s">
        <v>359</v>
      </c>
      <c r="AT907" s="188" t="s">
        <v>124</v>
      </c>
      <c r="AU907" s="188" t="s">
        <v>84</v>
      </c>
      <c r="AY907" s="19" t="s">
        <v>121</v>
      </c>
      <c r="BE907" s="189">
        <f>IF(N907="základní",J907,0)</f>
        <v>0</v>
      </c>
      <c r="BF907" s="189">
        <f>IF(N907="snížená",J907,0)</f>
        <v>0</v>
      </c>
      <c r="BG907" s="189">
        <f>IF(N907="zákl. přenesená",J907,0)</f>
        <v>0</v>
      </c>
      <c r="BH907" s="189">
        <f>IF(N907="sníž. přenesená",J907,0)</f>
        <v>0</v>
      </c>
      <c r="BI907" s="189">
        <f>IF(N907="nulová",J907,0)</f>
        <v>0</v>
      </c>
      <c r="BJ907" s="19" t="s">
        <v>79</v>
      </c>
      <c r="BK907" s="189">
        <f>ROUND(I907*H907,2)</f>
        <v>0</v>
      </c>
      <c r="BL907" s="19" t="s">
        <v>359</v>
      </c>
      <c r="BM907" s="188" t="s">
        <v>1005</v>
      </c>
    </row>
    <row r="908" spans="1:65" s="2" customFormat="1" ht="58.5">
      <c r="A908" s="37"/>
      <c r="B908" s="38"/>
      <c r="C908" s="39"/>
      <c r="D908" s="190" t="s">
        <v>130</v>
      </c>
      <c r="E908" s="39"/>
      <c r="F908" s="191" t="s">
        <v>1006</v>
      </c>
      <c r="G908" s="39"/>
      <c r="H908" s="39"/>
      <c r="I908" s="192"/>
      <c r="J908" s="39"/>
      <c r="K908" s="39"/>
      <c r="L908" s="42"/>
      <c r="M908" s="193"/>
      <c r="N908" s="194"/>
      <c r="O908" s="67"/>
      <c r="P908" s="67"/>
      <c r="Q908" s="67"/>
      <c r="R908" s="67"/>
      <c r="S908" s="67"/>
      <c r="T908" s="68"/>
      <c r="U908" s="37"/>
      <c r="V908" s="37"/>
      <c r="W908" s="37"/>
      <c r="X908" s="37"/>
      <c r="Y908" s="37"/>
      <c r="Z908" s="37"/>
      <c r="AA908" s="37"/>
      <c r="AB908" s="37"/>
      <c r="AC908" s="37"/>
      <c r="AD908" s="37"/>
      <c r="AE908" s="37"/>
      <c r="AT908" s="19" t="s">
        <v>130</v>
      </c>
      <c r="AU908" s="19" t="s">
        <v>84</v>
      </c>
    </row>
    <row r="909" spans="1:65" s="2" customFormat="1" ht="66.75" customHeight="1">
      <c r="A909" s="37"/>
      <c r="B909" s="38"/>
      <c r="C909" s="177" t="s">
        <v>1007</v>
      </c>
      <c r="D909" s="177" t="s">
        <v>124</v>
      </c>
      <c r="E909" s="178" t="s">
        <v>1008</v>
      </c>
      <c r="F909" s="179" t="s">
        <v>1009</v>
      </c>
      <c r="G909" s="180" t="s">
        <v>231</v>
      </c>
      <c r="H909" s="181">
        <v>1</v>
      </c>
      <c r="I909" s="182"/>
      <c r="J909" s="183">
        <f>ROUND(I909*H909,2)</f>
        <v>0</v>
      </c>
      <c r="K909" s="179" t="s">
        <v>21</v>
      </c>
      <c r="L909" s="42"/>
      <c r="M909" s="184" t="s">
        <v>21</v>
      </c>
      <c r="N909" s="185" t="s">
        <v>45</v>
      </c>
      <c r="O909" s="67"/>
      <c r="P909" s="186">
        <f>O909*H909</f>
        <v>0</v>
      </c>
      <c r="Q909" s="186">
        <v>0</v>
      </c>
      <c r="R909" s="186">
        <f>Q909*H909</f>
        <v>0</v>
      </c>
      <c r="S909" s="186">
        <v>0</v>
      </c>
      <c r="T909" s="187">
        <f>S909*H909</f>
        <v>0</v>
      </c>
      <c r="U909" s="37"/>
      <c r="V909" s="37"/>
      <c r="W909" s="37"/>
      <c r="X909" s="37"/>
      <c r="Y909" s="37"/>
      <c r="Z909" s="37"/>
      <c r="AA909" s="37"/>
      <c r="AB909" s="37"/>
      <c r="AC909" s="37"/>
      <c r="AD909" s="37"/>
      <c r="AE909" s="37"/>
      <c r="AR909" s="188" t="s">
        <v>359</v>
      </c>
      <c r="AT909" s="188" t="s">
        <v>124</v>
      </c>
      <c r="AU909" s="188" t="s">
        <v>84</v>
      </c>
      <c r="AY909" s="19" t="s">
        <v>121</v>
      </c>
      <c r="BE909" s="189">
        <f>IF(N909="základní",J909,0)</f>
        <v>0</v>
      </c>
      <c r="BF909" s="189">
        <f>IF(N909="snížená",J909,0)</f>
        <v>0</v>
      </c>
      <c r="BG909" s="189">
        <f>IF(N909="zákl. přenesená",J909,0)</f>
        <v>0</v>
      </c>
      <c r="BH909" s="189">
        <f>IF(N909="sníž. přenesená",J909,0)</f>
        <v>0</v>
      </c>
      <c r="BI909" s="189">
        <f>IF(N909="nulová",J909,0)</f>
        <v>0</v>
      </c>
      <c r="BJ909" s="19" t="s">
        <v>79</v>
      </c>
      <c r="BK909" s="189">
        <f>ROUND(I909*H909,2)</f>
        <v>0</v>
      </c>
      <c r="BL909" s="19" t="s">
        <v>359</v>
      </c>
      <c r="BM909" s="188" t="s">
        <v>1010</v>
      </c>
    </row>
    <row r="910" spans="1:65" s="2" customFormat="1" ht="87.75">
      <c r="A910" s="37"/>
      <c r="B910" s="38"/>
      <c r="C910" s="39"/>
      <c r="D910" s="190" t="s">
        <v>130</v>
      </c>
      <c r="E910" s="39"/>
      <c r="F910" s="191" t="s">
        <v>1011</v>
      </c>
      <c r="G910" s="39"/>
      <c r="H910" s="39"/>
      <c r="I910" s="192"/>
      <c r="J910" s="39"/>
      <c r="K910" s="39"/>
      <c r="L910" s="42"/>
      <c r="M910" s="193"/>
      <c r="N910" s="194"/>
      <c r="O910" s="67"/>
      <c r="P910" s="67"/>
      <c r="Q910" s="67"/>
      <c r="R910" s="67"/>
      <c r="S910" s="67"/>
      <c r="T910" s="68"/>
      <c r="U910" s="37"/>
      <c r="V910" s="37"/>
      <c r="W910" s="37"/>
      <c r="X910" s="37"/>
      <c r="Y910" s="37"/>
      <c r="Z910" s="37"/>
      <c r="AA910" s="37"/>
      <c r="AB910" s="37"/>
      <c r="AC910" s="37"/>
      <c r="AD910" s="37"/>
      <c r="AE910" s="37"/>
      <c r="AT910" s="19" t="s">
        <v>130</v>
      </c>
      <c r="AU910" s="19" t="s">
        <v>84</v>
      </c>
    </row>
    <row r="911" spans="1:65" s="2" customFormat="1" ht="66.75" customHeight="1">
      <c r="A911" s="37"/>
      <c r="B911" s="38"/>
      <c r="C911" s="177" t="s">
        <v>1012</v>
      </c>
      <c r="D911" s="177" t="s">
        <v>124</v>
      </c>
      <c r="E911" s="178" t="s">
        <v>1013</v>
      </c>
      <c r="F911" s="179" t="s">
        <v>1014</v>
      </c>
      <c r="G911" s="180" t="s">
        <v>231</v>
      </c>
      <c r="H911" s="181">
        <v>1</v>
      </c>
      <c r="I911" s="182"/>
      <c r="J911" s="183">
        <f>ROUND(I911*H911,2)</f>
        <v>0</v>
      </c>
      <c r="K911" s="179" t="s">
        <v>21</v>
      </c>
      <c r="L911" s="42"/>
      <c r="M911" s="184" t="s">
        <v>21</v>
      </c>
      <c r="N911" s="185" t="s">
        <v>45</v>
      </c>
      <c r="O911" s="67"/>
      <c r="P911" s="186">
        <f>O911*H911</f>
        <v>0</v>
      </c>
      <c r="Q911" s="186">
        <v>0</v>
      </c>
      <c r="R911" s="186">
        <f>Q911*H911</f>
        <v>0</v>
      </c>
      <c r="S911" s="186">
        <v>0</v>
      </c>
      <c r="T911" s="187">
        <f>S911*H911</f>
        <v>0</v>
      </c>
      <c r="U911" s="37"/>
      <c r="V911" s="37"/>
      <c r="W911" s="37"/>
      <c r="X911" s="37"/>
      <c r="Y911" s="37"/>
      <c r="Z911" s="37"/>
      <c r="AA911" s="37"/>
      <c r="AB911" s="37"/>
      <c r="AC911" s="37"/>
      <c r="AD911" s="37"/>
      <c r="AE911" s="37"/>
      <c r="AR911" s="188" t="s">
        <v>359</v>
      </c>
      <c r="AT911" s="188" t="s">
        <v>124</v>
      </c>
      <c r="AU911" s="188" t="s">
        <v>84</v>
      </c>
      <c r="AY911" s="19" t="s">
        <v>121</v>
      </c>
      <c r="BE911" s="189">
        <f>IF(N911="základní",J911,0)</f>
        <v>0</v>
      </c>
      <c r="BF911" s="189">
        <f>IF(N911="snížená",J911,0)</f>
        <v>0</v>
      </c>
      <c r="BG911" s="189">
        <f>IF(N911="zákl. přenesená",J911,0)</f>
        <v>0</v>
      </c>
      <c r="BH911" s="189">
        <f>IF(N911="sníž. přenesená",J911,0)</f>
        <v>0</v>
      </c>
      <c r="BI911" s="189">
        <f>IF(N911="nulová",J911,0)</f>
        <v>0</v>
      </c>
      <c r="BJ911" s="19" t="s">
        <v>79</v>
      </c>
      <c r="BK911" s="189">
        <f>ROUND(I911*H911,2)</f>
        <v>0</v>
      </c>
      <c r="BL911" s="19" t="s">
        <v>359</v>
      </c>
      <c r="BM911" s="188" t="s">
        <v>1015</v>
      </c>
    </row>
    <row r="912" spans="1:65" s="2" customFormat="1" ht="87.75">
      <c r="A912" s="37"/>
      <c r="B912" s="38"/>
      <c r="C912" s="39"/>
      <c r="D912" s="190" t="s">
        <v>130</v>
      </c>
      <c r="E912" s="39"/>
      <c r="F912" s="191" t="s">
        <v>1016</v>
      </c>
      <c r="G912" s="39"/>
      <c r="H912" s="39"/>
      <c r="I912" s="192"/>
      <c r="J912" s="39"/>
      <c r="K912" s="39"/>
      <c r="L912" s="42"/>
      <c r="M912" s="193"/>
      <c r="N912" s="194"/>
      <c r="O912" s="67"/>
      <c r="P912" s="67"/>
      <c r="Q912" s="67"/>
      <c r="R912" s="67"/>
      <c r="S912" s="67"/>
      <c r="T912" s="68"/>
      <c r="U912" s="37"/>
      <c r="V912" s="37"/>
      <c r="W912" s="37"/>
      <c r="X912" s="37"/>
      <c r="Y912" s="37"/>
      <c r="Z912" s="37"/>
      <c r="AA912" s="37"/>
      <c r="AB912" s="37"/>
      <c r="AC912" s="37"/>
      <c r="AD912" s="37"/>
      <c r="AE912" s="37"/>
      <c r="AT912" s="19" t="s">
        <v>130</v>
      </c>
      <c r="AU912" s="19" t="s">
        <v>84</v>
      </c>
    </row>
    <row r="913" spans="1:65" s="2" customFormat="1" ht="44.25" customHeight="1">
      <c r="A913" s="37"/>
      <c r="B913" s="38"/>
      <c r="C913" s="177" t="s">
        <v>1017</v>
      </c>
      <c r="D913" s="177" t="s">
        <v>124</v>
      </c>
      <c r="E913" s="178" t="s">
        <v>1018</v>
      </c>
      <c r="F913" s="179" t="s">
        <v>1019</v>
      </c>
      <c r="G913" s="180" t="s">
        <v>231</v>
      </c>
      <c r="H913" s="181">
        <v>5</v>
      </c>
      <c r="I913" s="182"/>
      <c r="J913" s="183">
        <f>ROUND(I913*H913,2)</f>
        <v>0</v>
      </c>
      <c r="K913" s="179" t="s">
        <v>21</v>
      </c>
      <c r="L913" s="42"/>
      <c r="M913" s="184" t="s">
        <v>21</v>
      </c>
      <c r="N913" s="185" t="s">
        <v>45</v>
      </c>
      <c r="O913" s="67"/>
      <c r="P913" s="186">
        <f>O913*H913</f>
        <v>0</v>
      </c>
      <c r="Q913" s="186">
        <v>0</v>
      </c>
      <c r="R913" s="186">
        <f>Q913*H913</f>
        <v>0</v>
      </c>
      <c r="S913" s="186">
        <v>0</v>
      </c>
      <c r="T913" s="187">
        <f>S913*H913</f>
        <v>0</v>
      </c>
      <c r="U913" s="37"/>
      <c r="V913" s="37"/>
      <c r="W913" s="37"/>
      <c r="X913" s="37"/>
      <c r="Y913" s="37"/>
      <c r="Z913" s="37"/>
      <c r="AA913" s="37"/>
      <c r="AB913" s="37"/>
      <c r="AC913" s="37"/>
      <c r="AD913" s="37"/>
      <c r="AE913" s="37"/>
      <c r="AR913" s="188" t="s">
        <v>359</v>
      </c>
      <c r="AT913" s="188" t="s">
        <v>124</v>
      </c>
      <c r="AU913" s="188" t="s">
        <v>84</v>
      </c>
      <c r="AY913" s="19" t="s">
        <v>121</v>
      </c>
      <c r="BE913" s="189">
        <f>IF(N913="základní",J913,0)</f>
        <v>0</v>
      </c>
      <c r="BF913" s="189">
        <f>IF(N913="snížená",J913,0)</f>
        <v>0</v>
      </c>
      <c r="BG913" s="189">
        <f>IF(N913="zákl. přenesená",J913,0)</f>
        <v>0</v>
      </c>
      <c r="BH913" s="189">
        <f>IF(N913="sníž. přenesená",J913,0)</f>
        <v>0</v>
      </c>
      <c r="BI913" s="189">
        <f>IF(N913="nulová",J913,0)</f>
        <v>0</v>
      </c>
      <c r="BJ913" s="19" t="s">
        <v>79</v>
      </c>
      <c r="BK913" s="189">
        <f>ROUND(I913*H913,2)</f>
        <v>0</v>
      </c>
      <c r="BL913" s="19" t="s">
        <v>359</v>
      </c>
      <c r="BM913" s="188" t="s">
        <v>1020</v>
      </c>
    </row>
    <row r="914" spans="1:65" s="2" customFormat="1" ht="48.75">
      <c r="A914" s="37"/>
      <c r="B914" s="38"/>
      <c r="C914" s="39"/>
      <c r="D914" s="190" t="s">
        <v>130</v>
      </c>
      <c r="E914" s="39"/>
      <c r="F914" s="191" t="s">
        <v>1021</v>
      </c>
      <c r="G914" s="39"/>
      <c r="H914" s="39"/>
      <c r="I914" s="192"/>
      <c r="J914" s="39"/>
      <c r="K914" s="39"/>
      <c r="L914" s="42"/>
      <c r="M914" s="193"/>
      <c r="N914" s="194"/>
      <c r="O914" s="67"/>
      <c r="P914" s="67"/>
      <c r="Q914" s="67"/>
      <c r="R914" s="67"/>
      <c r="S914" s="67"/>
      <c r="T914" s="68"/>
      <c r="U914" s="37"/>
      <c r="V914" s="37"/>
      <c r="W914" s="37"/>
      <c r="X914" s="37"/>
      <c r="Y914" s="37"/>
      <c r="Z914" s="37"/>
      <c r="AA914" s="37"/>
      <c r="AB914" s="37"/>
      <c r="AC914" s="37"/>
      <c r="AD914" s="37"/>
      <c r="AE914" s="37"/>
      <c r="AT914" s="19" t="s">
        <v>130</v>
      </c>
      <c r="AU914" s="19" t="s">
        <v>84</v>
      </c>
    </row>
    <row r="915" spans="1:65" s="2" customFormat="1" ht="44.25" customHeight="1">
      <c r="A915" s="37"/>
      <c r="B915" s="38"/>
      <c r="C915" s="177" t="s">
        <v>1022</v>
      </c>
      <c r="D915" s="177" t="s">
        <v>124</v>
      </c>
      <c r="E915" s="178" t="s">
        <v>1023</v>
      </c>
      <c r="F915" s="179" t="s">
        <v>1024</v>
      </c>
      <c r="G915" s="180" t="s">
        <v>231</v>
      </c>
      <c r="H915" s="181">
        <v>5</v>
      </c>
      <c r="I915" s="182"/>
      <c r="J915" s="183">
        <f>ROUND(I915*H915,2)</f>
        <v>0</v>
      </c>
      <c r="K915" s="179" t="s">
        <v>21</v>
      </c>
      <c r="L915" s="42"/>
      <c r="M915" s="184" t="s">
        <v>21</v>
      </c>
      <c r="N915" s="185" t="s">
        <v>45</v>
      </c>
      <c r="O915" s="67"/>
      <c r="P915" s="186">
        <f>O915*H915</f>
        <v>0</v>
      </c>
      <c r="Q915" s="186">
        <v>0</v>
      </c>
      <c r="R915" s="186">
        <f>Q915*H915</f>
        <v>0</v>
      </c>
      <c r="S915" s="186">
        <v>0</v>
      </c>
      <c r="T915" s="187">
        <f>S915*H915</f>
        <v>0</v>
      </c>
      <c r="U915" s="37"/>
      <c r="V915" s="37"/>
      <c r="W915" s="37"/>
      <c r="X915" s="37"/>
      <c r="Y915" s="37"/>
      <c r="Z915" s="37"/>
      <c r="AA915" s="37"/>
      <c r="AB915" s="37"/>
      <c r="AC915" s="37"/>
      <c r="AD915" s="37"/>
      <c r="AE915" s="37"/>
      <c r="AR915" s="188" t="s">
        <v>359</v>
      </c>
      <c r="AT915" s="188" t="s">
        <v>124</v>
      </c>
      <c r="AU915" s="188" t="s">
        <v>84</v>
      </c>
      <c r="AY915" s="19" t="s">
        <v>121</v>
      </c>
      <c r="BE915" s="189">
        <f>IF(N915="základní",J915,0)</f>
        <v>0</v>
      </c>
      <c r="BF915" s="189">
        <f>IF(N915="snížená",J915,0)</f>
        <v>0</v>
      </c>
      <c r="BG915" s="189">
        <f>IF(N915="zákl. přenesená",J915,0)</f>
        <v>0</v>
      </c>
      <c r="BH915" s="189">
        <f>IF(N915="sníž. přenesená",J915,0)</f>
        <v>0</v>
      </c>
      <c r="BI915" s="189">
        <f>IF(N915="nulová",J915,0)</f>
        <v>0</v>
      </c>
      <c r="BJ915" s="19" t="s">
        <v>79</v>
      </c>
      <c r="BK915" s="189">
        <f>ROUND(I915*H915,2)</f>
        <v>0</v>
      </c>
      <c r="BL915" s="19" t="s">
        <v>359</v>
      </c>
      <c r="BM915" s="188" t="s">
        <v>1025</v>
      </c>
    </row>
    <row r="916" spans="1:65" s="2" customFormat="1" ht="48.75">
      <c r="A916" s="37"/>
      <c r="B916" s="38"/>
      <c r="C916" s="39"/>
      <c r="D916" s="190" t="s">
        <v>130</v>
      </c>
      <c r="E916" s="39"/>
      <c r="F916" s="191" t="s">
        <v>1026</v>
      </c>
      <c r="G916" s="39"/>
      <c r="H916" s="39"/>
      <c r="I916" s="192"/>
      <c r="J916" s="39"/>
      <c r="K916" s="39"/>
      <c r="L916" s="42"/>
      <c r="M916" s="193"/>
      <c r="N916" s="194"/>
      <c r="O916" s="67"/>
      <c r="P916" s="67"/>
      <c r="Q916" s="67"/>
      <c r="R916" s="67"/>
      <c r="S916" s="67"/>
      <c r="T916" s="68"/>
      <c r="U916" s="37"/>
      <c r="V916" s="37"/>
      <c r="W916" s="37"/>
      <c r="X916" s="37"/>
      <c r="Y916" s="37"/>
      <c r="Z916" s="37"/>
      <c r="AA916" s="37"/>
      <c r="AB916" s="37"/>
      <c r="AC916" s="37"/>
      <c r="AD916" s="37"/>
      <c r="AE916" s="37"/>
      <c r="AT916" s="19" t="s">
        <v>130</v>
      </c>
      <c r="AU916" s="19" t="s">
        <v>84</v>
      </c>
    </row>
    <row r="917" spans="1:65" s="2" customFormat="1" ht="66.75" customHeight="1">
      <c r="A917" s="37"/>
      <c r="B917" s="38"/>
      <c r="C917" s="177" t="s">
        <v>1027</v>
      </c>
      <c r="D917" s="177" t="s">
        <v>124</v>
      </c>
      <c r="E917" s="178" t="s">
        <v>1028</v>
      </c>
      <c r="F917" s="179" t="s">
        <v>1029</v>
      </c>
      <c r="G917" s="180" t="s">
        <v>231</v>
      </c>
      <c r="H917" s="181">
        <v>1</v>
      </c>
      <c r="I917" s="182"/>
      <c r="J917" s="183">
        <f>ROUND(I917*H917,2)</f>
        <v>0</v>
      </c>
      <c r="K917" s="179" t="s">
        <v>21</v>
      </c>
      <c r="L917" s="42"/>
      <c r="M917" s="184" t="s">
        <v>21</v>
      </c>
      <c r="N917" s="185" t="s">
        <v>45</v>
      </c>
      <c r="O917" s="67"/>
      <c r="P917" s="186">
        <f>O917*H917</f>
        <v>0</v>
      </c>
      <c r="Q917" s="186">
        <v>0</v>
      </c>
      <c r="R917" s="186">
        <f>Q917*H917</f>
        <v>0</v>
      </c>
      <c r="S917" s="186">
        <v>0</v>
      </c>
      <c r="T917" s="187">
        <f>S917*H917</f>
        <v>0</v>
      </c>
      <c r="U917" s="37"/>
      <c r="V917" s="37"/>
      <c r="W917" s="37"/>
      <c r="X917" s="37"/>
      <c r="Y917" s="37"/>
      <c r="Z917" s="37"/>
      <c r="AA917" s="37"/>
      <c r="AB917" s="37"/>
      <c r="AC917" s="37"/>
      <c r="AD917" s="37"/>
      <c r="AE917" s="37"/>
      <c r="AR917" s="188" t="s">
        <v>359</v>
      </c>
      <c r="AT917" s="188" t="s">
        <v>124</v>
      </c>
      <c r="AU917" s="188" t="s">
        <v>84</v>
      </c>
      <c r="AY917" s="19" t="s">
        <v>121</v>
      </c>
      <c r="BE917" s="189">
        <f>IF(N917="základní",J917,0)</f>
        <v>0</v>
      </c>
      <c r="BF917" s="189">
        <f>IF(N917="snížená",J917,0)</f>
        <v>0</v>
      </c>
      <c r="BG917" s="189">
        <f>IF(N917="zákl. přenesená",J917,0)</f>
        <v>0</v>
      </c>
      <c r="BH917" s="189">
        <f>IF(N917="sníž. přenesená",J917,0)</f>
        <v>0</v>
      </c>
      <c r="BI917" s="189">
        <f>IF(N917="nulová",J917,0)</f>
        <v>0</v>
      </c>
      <c r="BJ917" s="19" t="s">
        <v>79</v>
      </c>
      <c r="BK917" s="189">
        <f>ROUND(I917*H917,2)</f>
        <v>0</v>
      </c>
      <c r="BL917" s="19" t="s">
        <v>359</v>
      </c>
      <c r="BM917" s="188" t="s">
        <v>1030</v>
      </c>
    </row>
    <row r="918" spans="1:65" s="2" customFormat="1" ht="68.25">
      <c r="A918" s="37"/>
      <c r="B918" s="38"/>
      <c r="C918" s="39"/>
      <c r="D918" s="190" t="s">
        <v>130</v>
      </c>
      <c r="E918" s="39"/>
      <c r="F918" s="191" t="s">
        <v>1031</v>
      </c>
      <c r="G918" s="39"/>
      <c r="H918" s="39"/>
      <c r="I918" s="192"/>
      <c r="J918" s="39"/>
      <c r="K918" s="39"/>
      <c r="L918" s="42"/>
      <c r="M918" s="193"/>
      <c r="N918" s="194"/>
      <c r="O918" s="67"/>
      <c r="P918" s="67"/>
      <c r="Q918" s="67"/>
      <c r="R918" s="67"/>
      <c r="S918" s="67"/>
      <c r="T918" s="68"/>
      <c r="U918" s="37"/>
      <c r="V918" s="37"/>
      <c r="W918" s="37"/>
      <c r="X918" s="37"/>
      <c r="Y918" s="37"/>
      <c r="Z918" s="37"/>
      <c r="AA918" s="37"/>
      <c r="AB918" s="37"/>
      <c r="AC918" s="37"/>
      <c r="AD918" s="37"/>
      <c r="AE918" s="37"/>
      <c r="AT918" s="19" t="s">
        <v>130</v>
      </c>
      <c r="AU918" s="19" t="s">
        <v>84</v>
      </c>
    </row>
    <row r="919" spans="1:65" s="2" customFormat="1" ht="66.75" customHeight="1">
      <c r="A919" s="37"/>
      <c r="B919" s="38"/>
      <c r="C919" s="177" t="s">
        <v>1032</v>
      </c>
      <c r="D919" s="177" t="s">
        <v>124</v>
      </c>
      <c r="E919" s="178" t="s">
        <v>1033</v>
      </c>
      <c r="F919" s="179" t="s">
        <v>1034</v>
      </c>
      <c r="G919" s="180" t="s">
        <v>231</v>
      </c>
      <c r="H919" s="181">
        <v>1</v>
      </c>
      <c r="I919" s="182"/>
      <c r="J919" s="183">
        <f>ROUND(I919*H919,2)</f>
        <v>0</v>
      </c>
      <c r="K919" s="179" t="s">
        <v>21</v>
      </c>
      <c r="L919" s="42"/>
      <c r="M919" s="184" t="s">
        <v>21</v>
      </c>
      <c r="N919" s="185" t="s">
        <v>45</v>
      </c>
      <c r="O919" s="67"/>
      <c r="P919" s="186">
        <f>O919*H919</f>
        <v>0</v>
      </c>
      <c r="Q919" s="186">
        <v>0</v>
      </c>
      <c r="R919" s="186">
        <f>Q919*H919</f>
        <v>0</v>
      </c>
      <c r="S919" s="186">
        <v>0</v>
      </c>
      <c r="T919" s="187">
        <f>S919*H919</f>
        <v>0</v>
      </c>
      <c r="U919" s="37"/>
      <c r="V919" s="37"/>
      <c r="W919" s="37"/>
      <c r="X919" s="37"/>
      <c r="Y919" s="37"/>
      <c r="Z919" s="37"/>
      <c r="AA919" s="37"/>
      <c r="AB919" s="37"/>
      <c r="AC919" s="37"/>
      <c r="AD919" s="37"/>
      <c r="AE919" s="37"/>
      <c r="AR919" s="188" t="s">
        <v>359</v>
      </c>
      <c r="AT919" s="188" t="s">
        <v>124</v>
      </c>
      <c r="AU919" s="188" t="s">
        <v>84</v>
      </c>
      <c r="AY919" s="19" t="s">
        <v>121</v>
      </c>
      <c r="BE919" s="189">
        <f>IF(N919="základní",J919,0)</f>
        <v>0</v>
      </c>
      <c r="BF919" s="189">
        <f>IF(N919="snížená",J919,0)</f>
        <v>0</v>
      </c>
      <c r="BG919" s="189">
        <f>IF(N919="zákl. přenesená",J919,0)</f>
        <v>0</v>
      </c>
      <c r="BH919" s="189">
        <f>IF(N919="sníž. přenesená",J919,0)</f>
        <v>0</v>
      </c>
      <c r="BI919" s="189">
        <f>IF(N919="nulová",J919,0)</f>
        <v>0</v>
      </c>
      <c r="BJ919" s="19" t="s">
        <v>79</v>
      </c>
      <c r="BK919" s="189">
        <f>ROUND(I919*H919,2)</f>
        <v>0</v>
      </c>
      <c r="BL919" s="19" t="s">
        <v>359</v>
      </c>
      <c r="BM919" s="188" t="s">
        <v>1035</v>
      </c>
    </row>
    <row r="920" spans="1:65" s="2" customFormat="1" ht="68.25">
      <c r="A920" s="37"/>
      <c r="B920" s="38"/>
      <c r="C920" s="39"/>
      <c r="D920" s="190" t="s">
        <v>130</v>
      </c>
      <c r="E920" s="39"/>
      <c r="F920" s="191" t="s">
        <v>1036</v>
      </c>
      <c r="G920" s="39"/>
      <c r="H920" s="39"/>
      <c r="I920" s="192"/>
      <c r="J920" s="39"/>
      <c r="K920" s="39"/>
      <c r="L920" s="42"/>
      <c r="M920" s="193"/>
      <c r="N920" s="194"/>
      <c r="O920" s="67"/>
      <c r="P920" s="67"/>
      <c r="Q920" s="67"/>
      <c r="R920" s="67"/>
      <c r="S920" s="67"/>
      <c r="T920" s="68"/>
      <c r="U920" s="37"/>
      <c r="V920" s="37"/>
      <c r="W920" s="37"/>
      <c r="X920" s="37"/>
      <c r="Y920" s="37"/>
      <c r="Z920" s="37"/>
      <c r="AA920" s="37"/>
      <c r="AB920" s="37"/>
      <c r="AC920" s="37"/>
      <c r="AD920" s="37"/>
      <c r="AE920" s="37"/>
      <c r="AT920" s="19" t="s">
        <v>130</v>
      </c>
      <c r="AU920" s="19" t="s">
        <v>84</v>
      </c>
    </row>
    <row r="921" spans="1:65" s="2" customFormat="1" ht="49.15" customHeight="1">
      <c r="A921" s="37"/>
      <c r="B921" s="38"/>
      <c r="C921" s="177" t="s">
        <v>1037</v>
      </c>
      <c r="D921" s="177" t="s">
        <v>124</v>
      </c>
      <c r="E921" s="178" t="s">
        <v>1038</v>
      </c>
      <c r="F921" s="179" t="s">
        <v>1039</v>
      </c>
      <c r="G921" s="180" t="s">
        <v>231</v>
      </c>
      <c r="H921" s="181">
        <v>1</v>
      </c>
      <c r="I921" s="182"/>
      <c r="J921" s="183">
        <f>ROUND(I921*H921,2)</f>
        <v>0</v>
      </c>
      <c r="K921" s="179" t="s">
        <v>21</v>
      </c>
      <c r="L921" s="42"/>
      <c r="M921" s="184" t="s">
        <v>21</v>
      </c>
      <c r="N921" s="185" t="s">
        <v>45</v>
      </c>
      <c r="O921" s="67"/>
      <c r="P921" s="186">
        <f>O921*H921</f>
        <v>0</v>
      </c>
      <c r="Q921" s="186">
        <v>0</v>
      </c>
      <c r="R921" s="186">
        <f>Q921*H921</f>
        <v>0</v>
      </c>
      <c r="S921" s="186">
        <v>0</v>
      </c>
      <c r="T921" s="187">
        <f>S921*H921</f>
        <v>0</v>
      </c>
      <c r="U921" s="37"/>
      <c r="V921" s="37"/>
      <c r="W921" s="37"/>
      <c r="X921" s="37"/>
      <c r="Y921" s="37"/>
      <c r="Z921" s="37"/>
      <c r="AA921" s="37"/>
      <c r="AB921" s="37"/>
      <c r="AC921" s="37"/>
      <c r="AD921" s="37"/>
      <c r="AE921" s="37"/>
      <c r="AR921" s="188" t="s">
        <v>359</v>
      </c>
      <c r="AT921" s="188" t="s">
        <v>124</v>
      </c>
      <c r="AU921" s="188" t="s">
        <v>84</v>
      </c>
      <c r="AY921" s="19" t="s">
        <v>121</v>
      </c>
      <c r="BE921" s="189">
        <f>IF(N921="základní",J921,0)</f>
        <v>0</v>
      </c>
      <c r="BF921" s="189">
        <f>IF(N921="snížená",J921,0)</f>
        <v>0</v>
      </c>
      <c r="BG921" s="189">
        <f>IF(N921="zákl. přenesená",J921,0)</f>
        <v>0</v>
      </c>
      <c r="BH921" s="189">
        <f>IF(N921="sníž. přenesená",J921,0)</f>
        <v>0</v>
      </c>
      <c r="BI921" s="189">
        <f>IF(N921="nulová",J921,0)</f>
        <v>0</v>
      </c>
      <c r="BJ921" s="19" t="s">
        <v>79</v>
      </c>
      <c r="BK921" s="189">
        <f>ROUND(I921*H921,2)</f>
        <v>0</v>
      </c>
      <c r="BL921" s="19" t="s">
        <v>359</v>
      </c>
      <c r="BM921" s="188" t="s">
        <v>1040</v>
      </c>
    </row>
    <row r="922" spans="1:65" s="2" customFormat="1" ht="58.5">
      <c r="A922" s="37"/>
      <c r="B922" s="38"/>
      <c r="C922" s="39"/>
      <c r="D922" s="190" t="s">
        <v>130</v>
      </c>
      <c r="E922" s="39"/>
      <c r="F922" s="191" t="s">
        <v>1041</v>
      </c>
      <c r="G922" s="39"/>
      <c r="H922" s="39"/>
      <c r="I922" s="192"/>
      <c r="J922" s="39"/>
      <c r="K922" s="39"/>
      <c r="L922" s="42"/>
      <c r="M922" s="193"/>
      <c r="N922" s="194"/>
      <c r="O922" s="67"/>
      <c r="P922" s="67"/>
      <c r="Q922" s="67"/>
      <c r="R922" s="67"/>
      <c r="S922" s="67"/>
      <c r="T922" s="68"/>
      <c r="U922" s="37"/>
      <c r="V922" s="37"/>
      <c r="W922" s="37"/>
      <c r="X922" s="37"/>
      <c r="Y922" s="37"/>
      <c r="Z922" s="37"/>
      <c r="AA922" s="37"/>
      <c r="AB922" s="37"/>
      <c r="AC922" s="37"/>
      <c r="AD922" s="37"/>
      <c r="AE922" s="37"/>
      <c r="AT922" s="19" t="s">
        <v>130</v>
      </c>
      <c r="AU922" s="19" t="s">
        <v>84</v>
      </c>
    </row>
    <row r="923" spans="1:65" s="2" customFormat="1" ht="49.15" customHeight="1">
      <c r="A923" s="37"/>
      <c r="B923" s="38"/>
      <c r="C923" s="177" t="s">
        <v>1042</v>
      </c>
      <c r="D923" s="177" t="s">
        <v>124</v>
      </c>
      <c r="E923" s="178" t="s">
        <v>1043</v>
      </c>
      <c r="F923" s="179" t="s">
        <v>1044</v>
      </c>
      <c r="G923" s="180" t="s">
        <v>231</v>
      </c>
      <c r="H923" s="181">
        <v>1</v>
      </c>
      <c r="I923" s="182"/>
      <c r="J923" s="183">
        <f>ROUND(I923*H923,2)</f>
        <v>0</v>
      </c>
      <c r="K923" s="179" t="s">
        <v>21</v>
      </c>
      <c r="L923" s="42"/>
      <c r="M923" s="184" t="s">
        <v>21</v>
      </c>
      <c r="N923" s="185" t="s">
        <v>45</v>
      </c>
      <c r="O923" s="67"/>
      <c r="P923" s="186">
        <f>O923*H923</f>
        <v>0</v>
      </c>
      <c r="Q923" s="186">
        <v>0</v>
      </c>
      <c r="R923" s="186">
        <f>Q923*H923</f>
        <v>0</v>
      </c>
      <c r="S923" s="186">
        <v>0</v>
      </c>
      <c r="T923" s="187">
        <f>S923*H923</f>
        <v>0</v>
      </c>
      <c r="U923" s="37"/>
      <c r="V923" s="37"/>
      <c r="W923" s="37"/>
      <c r="X923" s="37"/>
      <c r="Y923" s="37"/>
      <c r="Z923" s="37"/>
      <c r="AA923" s="37"/>
      <c r="AB923" s="37"/>
      <c r="AC923" s="37"/>
      <c r="AD923" s="37"/>
      <c r="AE923" s="37"/>
      <c r="AR923" s="188" t="s">
        <v>359</v>
      </c>
      <c r="AT923" s="188" t="s">
        <v>124</v>
      </c>
      <c r="AU923" s="188" t="s">
        <v>84</v>
      </c>
      <c r="AY923" s="19" t="s">
        <v>121</v>
      </c>
      <c r="BE923" s="189">
        <f>IF(N923="základní",J923,0)</f>
        <v>0</v>
      </c>
      <c r="BF923" s="189">
        <f>IF(N923="snížená",J923,0)</f>
        <v>0</v>
      </c>
      <c r="BG923" s="189">
        <f>IF(N923="zákl. přenesená",J923,0)</f>
        <v>0</v>
      </c>
      <c r="BH923" s="189">
        <f>IF(N923="sníž. přenesená",J923,0)</f>
        <v>0</v>
      </c>
      <c r="BI923" s="189">
        <f>IF(N923="nulová",J923,0)</f>
        <v>0</v>
      </c>
      <c r="BJ923" s="19" t="s">
        <v>79</v>
      </c>
      <c r="BK923" s="189">
        <f>ROUND(I923*H923,2)</f>
        <v>0</v>
      </c>
      <c r="BL923" s="19" t="s">
        <v>359</v>
      </c>
      <c r="BM923" s="188" t="s">
        <v>1045</v>
      </c>
    </row>
    <row r="924" spans="1:65" s="2" customFormat="1" ht="58.5">
      <c r="A924" s="37"/>
      <c r="B924" s="38"/>
      <c r="C924" s="39"/>
      <c r="D924" s="190" t="s">
        <v>130</v>
      </c>
      <c r="E924" s="39"/>
      <c r="F924" s="191" t="s">
        <v>1046</v>
      </c>
      <c r="G924" s="39"/>
      <c r="H924" s="39"/>
      <c r="I924" s="192"/>
      <c r="J924" s="39"/>
      <c r="K924" s="39"/>
      <c r="L924" s="42"/>
      <c r="M924" s="193"/>
      <c r="N924" s="194"/>
      <c r="O924" s="67"/>
      <c r="P924" s="67"/>
      <c r="Q924" s="67"/>
      <c r="R924" s="67"/>
      <c r="S924" s="67"/>
      <c r="T924" s="68"/>
      <c r="U924" s="37"/>
      <c r="V924" s="37"/>
      <c r="W924" s="37"/>
      <c r="X924" s="37"/>
      <c r="Y924" s="37"/>
      <c r="Z924" s="37"/>
      <c r="AA924" s="37"/>
      <c r="AB924" s="37"/>
      <c r="AC924" s="37"/>
      <c r="AD924" s="37"/>
      <c r="AE924" s="37"/>
      <c r="AT924" s="19" t="s">
        <v>130</v>
      </c>
      <c r="AU924" s="19" t="s">
        <v>84</v>
      </c>
    </row>
    <row r="925" spans="1:65" s="2" customFormat="1" ht="49.15" customHeight="1">
      <c r="A925" s="37"/>
      <c r="B925" s="38"/>
      <c r="C925" s="177" t="s">
        <v>1047</v>
      </c>
      <c r="D925" s="177" t="s">
        <v>124</v>
      </c>
      <c r="E925" s="178" t="s">
        <v>1048</v>
      </c>
      <c r="F925" s="179" t="s">
        <v>1049</v>
      </c>
      <c r="G925" s="180" t="s">
        <v>231</v>
      </c>
      <c r="H925" s="181">
        <v>1</v>
      </c>
      <c r="I925" s="182"/>
      <c r="J925" s="183">
        <f>ROUND(I925*H925,2)</f>
        <v>0</v>
      </c>
      <c r="K925" s="179" t="s">
        <v>21</v>
      </c>
      <c r="L925" s="42"/>
      <c r="M925" s="184" t="s">
        <v>21</v>
      </c>
      <c r="N925" s="185" t="s">
        <v>45</v>
      </c>
      <c r="O925" s="67"/>
      <c r="P925" s="186">
        <f>O925*H925</f>
        <v>0</v>
      </c>
      <c r="Q925" s="186">
        <v>0</v>
      </c>
      <c r="R925" s="186">
        <f>Q925*H925</f>
        <v>0</v>
      </c>
      <c r="S925" s="186">
        <v>0</v>
      </c>
      <c r="T925" s="187">
        <f>S925*H925</f>
        <v>0</v>
      </c>
      <c r="U925" s="37"/>
      <c r="V925" s="37"/>
      <c r="W925" s="37"/>
      <c r="X925" s="37"/>
      <c r="Y925" s="37"/>
      <c r="Z925" s="37"/>
      <c r="AA925" s="37"/>
      <c r="AB925" s="37"/>
      <c r="AC925" s="37"/>
      <c r="AD925" s="37"/>
      <c r="AE925" s="37"/>
      <c r="AR925" s="188" t="s">
        <v>359</v>
      </c>
      <c r="AT925" s="188" t="s">
        <v>124</v>
      </c>
      <c r="AU925" s="188" t="s">
        <v>84</v>
      </c>
      <c r="AY925" s="19" t="s">
        <v>121</v>
      </c>
      <c r="BE925" s="189">
        <f>IF(N925="základní",J925,0)</f>
        <v>0</v>
      </c>
      <c r="BF925" s="189">
        <f>IF(N925="snížená",J925,0)</f>
        <v>0</v>
      </c>
      <c r="BG925" s="189">
        <f>IF(N925="zákl. přenesená",J925,0)</f>
        <v>0</v>
      </c>
      <c r="BH925" s="189">
        <f>IF(N925="sníž. přenesená",J925,0)</f>
        <v>0</v>
      </c>
      <c r="BI925" s="189">
        <f>IF(N925="nulová",J925,0)</f>
        <v>0</v>
      </c>
      <c r="BJ925" s="19" t="s">
        <v>79</v>
      </c>
      <c r="BK925" s="189">
        <f>ROUND(I925*H925,2)</f>
        <v>0</v>
      </c>
      <c r="BL925" s="19" t="s">
        <v>359</v>
      </c>
      <c r="BM925" s="188" t="s">
        <v>1050</v>
      </c>
    </row>
    <row r="926" spans="1:65" s="2" customFormat="1" ht="58.5">
      <c r="A926" s="37"/>
      <c r="B926" s="38"/>
      <c r="C926" s="39"/>
      <c r="D926" s="190" t="s">
        <v>130</v>
      </c>
      <c r="E926" s="39"/>
      <c r="F926" s="191" t="s">
        <v>1051</v>
      </c>
      <c r="G926" s="39"/>
      <c r="H926" s="39"/>
      <c r="I926" s="192"/>
      <c r="J926" s="39"/>
      <c r="K926" s="39"/>
      <c r="L926" s="42"/>
      <c r="M926" s="193"/>
      <c r="N926" s="194"/>
      <c r="O926" s="67"/>
      <c r="P926" s="67"/>
      <c r="Q926" s="67"/>
      <c r="R926" s="67"/>
      <c r="S926" s="67"/>
      <c r="T926" s="68"/>
      <c r="U926" s="37"/>
      <c r="V926" s="37"/>
      <c r="W926" s="37"/>
      <c r="X926" s="37"/>
      <c r="Y926" s="37"/>
      <c r="Z926" s="37"/>
      <c r="AA926" s="37"/>
      <c r="AB926" s="37"/>
      <c r="AC926" s="37"/>
      <c r="AD926" s="37"/>
      <c r="AE926" s="37"/>
      <c r="AT926" s="19" t="s">
        <v>130</v>
      </c>
      <c r="AU926" s="19" t="s">
        <v>84</v>
      </c>
    </row>
    <row r="927" spans="1:65" s="2" customFormat="1" ht="55.5" customHeight="1">
      <c r="A927" s="37"/>
      <c r="B927" s="38"/>
      <c r="C927" s="177" t="s">
        <v>1052</v>
      </c>
      <c r="D927" s="177" t="s">
        <v>124</v>
      </c>
      <c r="E927" s="178" t="s">
        <v>1053</v>
      </c>
      <c r="F927" s="179" t="s">
        <v>1054</v>
      </c>
      <c r="G927" s="180" t="s">
        <v>231</v>
      </c>
      <c r="H927" s="181">
        <v>1</v>
      </c>
      <c r="I927" s="182"/>
      <c r="J927" s="183">
        <f>ROUND(I927*H927,2)</f>
        <v>0</v>
      </c>
      <c r="K927" s="179" t="s">
        <v>21</v>
      </c>
      <c r="L927" s="42"/>
      <c r="M927" s="184" t="s">
        <v>21</v>
      </c>
      <c r="N927" s="185" t="s">
        <v>45</v>
      </c>
      <c r="O927" s="67"/>
      <c r="P927" s="186">
        <f>O927*H927</f>
        <v>0</v>
      </c>
      <c r="Q927" s="186">
        <v>0</v>
      </c>
      <c r="R927" s="186">
        <f>Q927*H927</f>
        <v>0</v>
      </c>
      <c r="S927" s="186">
        <v>0</v>
      </c>
      <c r="T927" s="187">
        <f>S927*H927</f>
        <v>0</v>
      </c>
      <c r="U927" s="37"/>
      <c r="V927" s="37"/>
      <c r="W927" s="37"/>
      <c r="X927" s="37"/>
      <c r="Y927" s="37"/>
      <c r="Z927" s="37"/>
      <c r="AA927" s="37"/>
      <c r="AB927" s="37"/>
      <c r="AC927" s="37"/>
      <c r="AD927" s="37"/>
      <c r="AE927" s="37"/>
      <c r="AR927" s="188" t="s">
        <v>359</v>
      </c>
      <c r="AT927" s="188" t="s">
        <v>124</v>
      </c>
      <c r="AU927" s="188" t="s">
        <v>84</v>
      </c>
      <c r="AY927" s="19" t="s">
        <v>121</v>
      </c>
      <c r="BE927" s="189">
        <f>IF(N927="základní",J927,0)</f>
        <v>0</v>
      </c>
      <c r="BF927" s="189">
        <f>IF(N927="snížená",J927,0)</f>
        <v>0</v>
      </c>
      <c r="BG927" s="189">
        <f>IF(N927="zákl. přenesená",J927,0)</f>
        <v>0</v>
      </c>
      <c r="BH927" s="189">
        <f>IF(N927="sníž. přenesená",J927,0)</f>
        <v>0</v>
      </c>
      <c r="BI927" s="189">
        <f>IF(N927="nulová",J927,0)</f>
        <v>0</v>
      </c>
      <c r="BJ927" s="19" t="s">
        <v>79</v>
      </c>
      <c r="BK927" s="189">
        <f>ROUND(I927*H927,2)</f>
        <v>0</v>
      </c>
      <c r="BL927" s="19" t="s">
        <v>359</v>
      </c>
      <c r="BM927" s="188" t="s">
        <v>1055</v>
      </c>
    </row>
    <row r="928" spans="1:65" s="2" customFormat="1" ht="58.5">
      <c r="A928" s="37"/>
      <c r="B928" s="38"/>
      <c r="C928" s="39"/>
      <c r="D928" s="190" t="s">
        <v>130</v>
      </c>
      <c r="E928" s="39"/>
      <c r="F928" s="191" t="s">
        <v>1056</v>
      </c>
      <c r="G928" s="39"/>
      <c r="H928" s="39"/>
      <c r="I928" s="192"/>
      <c r="J928" s="39"/>
      <c r="K928" s="39"/>
      <c r="L928" s="42"/>
      <c r="M928" s="193"/>
      <c r="N928" s="194"/>
      <c r="O928" s="67"/>
      <c r="P928" s="67"/>
      <c r="Q928" s="67"/>
      <c r="R928" s="67"/>
      <c r="S928" s="67"/>
      <c r="T928" s="68"/>
      <c r="U928" s="37"/>
      <c r="V928" s="37"/>
      <c r="W928" s="37"/>
      <c r="X928" s="37"/>
      <c r="Y928" s="37"/>
      <c r="Z928" s="37"/>
      <c r="AA928" s="37"/>
      <c r="AB928" s="37"/>
      <c r="AC928" s="37"/>
      <c r="AD928" s="37"/>
      <c r="AE928" s="37"/>
      <c r="AT928" s="19" t="s">
        <v>130</v>
      </c>
      <c r="AU928" s="19" t="s">
        <v>84</v>
      </c>
    </row>
    <row r="929" spans="1:65" s="2" customFormat="1" ht="49.15" customHeight="1">
      <c r="A929" s="37"/>
      <c r="B929" s="38"/>
      <c r="C929" s="177" t="s">
        <v>1057</v>
      </c>
      <c r="D929" s="177" t="s">
        <v>124</v>
      </c>
      <c r="E929" s="178" t="s">
        <v>1058</v>
      </c>
      <c r="F929" s="179" t="s">
        <v>1059</v>
      </c>
      <c r="G929" s="180" t="s">
        <v>231</v>
      </c>
      <c r="H929" s="181">
        <v>1</v>
      </c>
      <c r="I929" s="182"/>
      <c r="J929" s="183">
        <f>ROUND(I929*H929,2)</f>
        <v>0</v>
      </c>
      <c r="K929" s="179" t="s">
        <v>21</v>
      </c>
      <c r="L929" s="42"/>
      <c r="M929" s="184" t="s">
        <v>21</v>
      </c>
      <c r="N929" s="185" t="s">
        <v>45</v>
      </c>
      <c r="O929" s="67"/>
      <c r="P929" s="186">
        <f>O929*H929</f>
        <v>0</v>
      </c>
      <c r="Q929" s="186">
        <v>0</v>
      </c>
      <c r="R929" s="186">
        <f>Q929*H929</f>
        <v>0</v>
      </c>
      <c r="S929" s="186">
        <v>0</v>
      </c>
      <c r="T929" s="187">
        <f>S929*H929</f>
        <v>0</v>
      </c>
      <c r="U929" s="37"/>
      <c r="V929" s="37"/>
      <c r="W929" s="37"/>
      <c r="X929" s="37"/>
      <c r="Y929" s="37"/>
      <c r="Z929" s="37"/>
      <c r="AA929" s="37"/>
      <c r="AB929" s="37"/>
      <c r="AC929" s="37"/>
      <c r="AD929" s="37"/>
      <c r="AE929" s="37"/>
      <c r="AR929" s="188" t="s">
        <v>359</v>
      </c>
      <c r="AT929" s="188" t="s">
        <v>124</v>
      </c>
      <c r="AU929" s="188" t="s">
        <v>84</v>
      </c>
      <c r="AY929" s="19" t="s">
        <v>121</v>
      </c>
      <c r="BE929" s="189">
        <f>IF(N929="základní",J929,0)</f>
        <v>0</v>
      </c>
      <c r="BF929" s="189">
        <f>IF(N929="snížená",J929,0)</f>
        <v>0</v>
      </c>
      <c r="BG929" s="189">
        <f>IF(N929="zákl. přenesená",J929,0)</f>
        <v>0</v>
      </c>
      <c r="BH929" s="189">
        <f>IF(N929="sníž. přenesená",J929,0)</f>
        <v>0</v>
      </c>
      <c r="BI929" s="189">
        <f>IF(N929="nulová",J929,0)</f>
        <v>0</v>
      </c>
      <c r="BJ929" s="19" t="s">
        <v>79</v>
      </c>
      <c r="BK929" s="189">
        <f>ROUND(I929*H929,2)</f>
        <v>0</v>
      </c>
      <c r="BL929" s="19" t="s">
        <v>359</v>
      </c>
      <c r="BM929" s="188" t="s">
        <v>1060</v>
      </c>
    </row>
    <row r="930" spans="1:65" s="2" customFormat="1" ht="58.5">
      <c r="A930" s="37"/>
      <c r="B930" s="38"/>
      <c r="C930" s="39"/>
      <c r="D930" s="190" t="s">
        <v>130</v>
      </c>
      <c r="E930" s="39"/>
      <c r="F930" s="191" t="s">
        <v>1061</v>
      </c>
      <c r="G930" s="39"/>
      <c r="H930" s="39"/>
      <c r="I930" s="192"/>
      <c r="J930" s="39"/>
      <c r="K930" s="39"/>
      <c r="L930" s="42"/>
      <c r="M930" s="193"/>
      <c r="N930" s="194"/>
      <c r="O930" s="67"/>
      <c r="P930" s="67"/>
      <c r="Q930" s="67"/>
      <c r="R930" s="67"/>
      <c r="S930" s="67"/>
      <c r="T930" s="68"/>
      <c r="U930" s="37"/>
      <c r="V930" s="37"/>
      <c r="W930" s="37"/>
      <c r="X930" s="37"/>
      <c r="Y930" s="37"/>
      <c r="Z930" s="37"/>
      <c r="AA930" s="37"/>
      <c r="AB930" s="37"/>
      <c r="AC930" s="37"/>
      <c r="AD930" s="37"/>
      <c r="AE930" s="37"/>
      <c r="AT930" s="19" t="s">
        <v>130</v>
      </c>
      <c r="AU930" s="19" t="s">
        <v>84</v>
      </c>
    </row>
    <row r="931" spans="1:65" s="2" customFormat="1" ht="62.65" customHeight="1">
      <c r="A931" s="37"/>
      <c r="B931" s="38"/>
      <c r="C931" s="177" t="s">
        <v>1062</v>
      </c>
      <c r="D931" s="177" t="s">
        <v>124</v>
      </c>
      <c r="E931" s="178" t="s">
        <v>1063</v>
      </c>
      <c r="F931" s="179" t="s">
        <v>1064</v>
      </c>
      <c r="G931" s="180" t="s">
        <v>231</v>
      </c>
      <c r="H931" s="181">
        <v>1</v>
      </c>
      <c r="I931" s="182"/>
      <c r="J931" s="183">
        <f>ROUND(I931*H931,2)</f>
        <v>0</v>
      </c>
      <c r="K931" s="179" t="s">
        <v>21</v>
      </c>
      <c r="L931" s="42"/>
      <c r="M931" s="184" t="s">
        <v>21</v>
      </c>
      <c r="N931" s="185" t="s">
        <v>45</v>
      </c>
      <c r="O931" s="67"/>
      <c r="P931" s="186">
        <f>O931*H931</f>
        <v>0</v>
      </c>
      <c r="Q931" s="186">
        <v>0</v>
      </c>
      <c r="R931" s="186">
        <f>Q931*H931</f>
        <v>0</v>
      </c>
      <c r="S931" s="186">
        <v>0</v>
      </c>
      <c r="T931" s="187">
        <f>S931*H931</f>
        <v>0</v>
      </c>
      <c r="U931" s="37"/>
      <c r="V931" s="37"/>
      <c r="W931" s="37"/>
      <c r="X931" s="37"/>
      <c r="Y931" s="37"/>
      <c r="Z931" s="37"/>
      <c r="AA931" s="37"/>
      <c r="AB931" s="37"/>
      <c r="AC931" s="37"/>
      <c r="AD931" s="37"/>
      <c r="AE931" s="37"/>
      <c r="AR931" s="188" t="s">
        <v>359</v>
      </c>
      <c r="AT931" s="188" t="s">
        <v>124</v>
      </c>
      <c r="AU931" s="188" t="s">
        <v>84</v>
      </c>
      <c r="AY931" s="19" t="s">
        <v>121</v>
      </c>
      <c r="BE931" s="189">
        <f>IF(N931="základní",J931,0)</f>
        <v>0</v>
      </c>
      <c r="BF931" s="189">
        <f>IF(N931="snížená",J931,0)</f>
        <v>0</v>
      </c>
      <c r="BG931" s="189">
        <f>IF(N931="zákl. přenesená",J931,0)</f>
        <v>0</v>
      </c>
      <c r="BH931" s="189">
        <f>IF(N931="sníž. přenesená",J931,0)</f>
        <v>0</v>
      </c>
      <c r="BI931" s="189">
        <f>IF(N931="nulová",J931,0)</f>
        <v>0</v>
      </c>
      <c r="BJ931" s="19" t="s">
        <v>79</v>
      </c>
      <c r="BK931" s="189">
        <f>ROUND(I931*H931,2)</f>
        <v>0</v>
      </c>
      <c r="BL931" s="19" t="s">
        <v>359</v>
      </c>
      <c r="BM931" s="188" t="s">
        <v>1065</v>
      </c>
    </row>
    <row r="932" spans="1:65" s="2" customFormat="1" ht="58.5">
      <c r="A932" s="37"/>
      <c r="B932" s="38"/>
      <c r="C932" s="39"/>
      <c r="D932" s="190" t="s">
        <v>130</v>
      </c>
      <c r="E932" s="39"/>
      <c r="F932" s="191" t="s">
        <v>1066</v>
      </c>
      <c r="G932" s="39"/>
      <c r="H932" s="39"/>
      <c r="I932" s="192"/>
      <c r="J932" s="39"/>
      <c r="K932" s="39"/>
      <c r="L932" s="42"/>
      <c r="M932" s="193"/>
      <c r="N932" s="194"/>
      <c r="O932" s="67"/>
      <c r="P932" s="67"/>
      <c r="Q932" s="67"/>
      <c r="R932" s="67"/>
      <c r="S932" s="67"/>
      <c r="T932" s="68"/>
      <c r="U932" s="37"/>
      <c r="V932" s="37"/>
      <c r="W932" s="37"/>
      <c r="X932" s="37"/>
      <c r="Y932" s="37"/>
      <c r="Z932" s="37"/>
      <c r="AA932" s="37"/>
      <c r="AB932" s="37"/>
      <c r="AC932" s="37"/>
      <c r="AD932" s="37"/>
      <c r="AE932" s="37"/>
      <c r="AT932" s="19" t="s">
        <v>130</v>
      </c>
      <c r="AU932" s="19" t="s">
        <v>84</v>
      </c>
    </row>
    <row r="933" spans="1:65" s="2" customFormat="1" ht="44.25" customHeight="1">
      <c r="A933" s="37"/>
      <c r="B933" s="38"/>
      <c r="C933" s="177" t="s">
        <v>1067</v>
      </c>
      <c r="D933" s="177" t="s">
        <v>124</v>
      </c>
      <c r="E933" s="178" t="s">
        <v>1068</v>
      </c>
      <c r="F933" s="179" t="s">
        <v>1069</v>
      </c>
      <c r="G933" s="180" t="s">
        <v>231</v>
      </c>
      <c r="H933" s="181">
        <v>2</v>
      </c>
      <c r="I933" s="182"/>
      <c r="J933" s="183">
        <f>ROUND(I933*H933,2)</f>
        <v>0</v>
      </c>
      <c r="K933" s="179" t="s">
        <v>21</v>
      </c>
      <c r="L933" s="42"/>
      <c r="M933" s="184" t="s">
        <v>21</v>
      </c>
      <c r="N933" s="185" t="s">
        <v>45</v>
      </c>
      <c r="O933" s="67"/>
      <c r="P933" s="186">
        <f>O933*H933</f>
        <v>0</v>
      </c>
      <c r="Q933" s="186">
        <v>0</v>
      </c>
      <c r="R933" s="186">
        <f>Q933*H933</f>
        <v>0</v>
      </c>
      <c r="S933" s="186">
        <v>0</v>
      </c>
      <c r="T933" s="187">
        <f>S933*H933</f>
        <v>0</v>
      </c>
      <c r="U933" s="37"/>
      <c r="V933" s="37"/>
      <c r="W933" s="37"/>
      <c r="X933" s="37"/>
      <c r="Y933" s="37"/>
      <c r="Z933" s="37"/>
      <c r="AA933" s="37"/>
      <c r="AB933" s="37"/>
      <c r="AC933" s="37"/>
      <c r="AD933" s="37"/>
      <c r="AE933" s="37"/>
      <c r="AR933" s="188" t="s">
        <v>359</v>
      </c>
      <c r="AT933" s="188" t="s">
        <v>124</v>
      </c>
      <c r="AU933" s="188" t="s">
        <v>84</v>
      </c>
      <c r="AY933" s="19" t="s">
        <v>121</v>
      </c>
      <c r="BE933" s="189">
        <f>IF(N933="základní",J933,0)</f>
        <v>0</v>
      </c>
      <c r="BF933" s="189">
        <f>IF(N933="snížená",J933,0)</f>
        <v>0</v>
      </c>
      <c r="BG933" s="189">
        <f>IF(N933="zákl. přenesená",J933,0)</f>
        <v>0</v>
      </c>
      <c r="BH933" s="189">
        <f>IF(N933="sníž. přenesená",J933,0)</f>
        <v>0</v>
      </c>
      <c r="BI933" s="189">
        <f>IF(N933="nulová",J933,0)</f>
        <v>0</v>
      </c>
      <c r="BJ933" s="19" t="s">
        <v>79</v>
      </c>
      <c r="BK933" s="189">
        <f>ROUND(I933*H933,2)</f>
        <v>0</v>
      </c>
      <c r="BL933" s="19" t="s">
        <v>359</v>
      </c>
      <c r="BM933" s="188" t="s">
        <v>1070</v>
      </c>
    </row>
    <row r="934" spans="1:65" s="2" customFormat="1" ht="48.75">
      <c r="A934" s="37"/>
      <c r="B934" s="38"/>
      <c r="C934" s="39"/>
      <c r="D934" s="190" t="s">
        <v>130</v>
      </c>
      <c r="E934" s="39"/>
      <c r="F934" s="191" t="s">
        <v>1071</v>
      </c>
      <c r="G934" s="39"/>
      <c r="H934" s="39"/>
      <c r="I934" s="192"/>
      <c r="J934" s="39"/>
      <c r="K934" s="39"/>
      <c r="L934" s="42"/>
      <c r="M934" s="193"/>
      <c r="N934" s="194"/>
      <c r="O934" s="67"/>
      <c r="P934" s="67"/>
      <c r="Q934" s="67"/>
      <c r="R934" s="67"/>
      <c r="S934" s="67"/>
      <c r="T934" s="68"/>
      <c r="U934" s="37"/>
      <c r="V934" s="37"/>
      <c r="W934" s="37"/>
      <c r="X934" s="37"/>
      <c r="Y934" s="37"/>
      <c r="Z934" s="37"/>
      <c r="AA934" s="37"/>
      <c r="AB934" s="37"/>
      <c r="AC934" s="37"/>
      <c r="AD934" s="37"/>
      <c r="AE934" s="37"/>
      <c r="AT934" s="19" t="s">
        <v>130</v>
      </c>
      <c r="AU934" s="19" t="s">
        <v>84</v>
      </c>
    </row>
    <row r="935" spans="1:65" s="2" customFormat="1" ht="62.65" customHeight="1">
      <c r="A935" s="37"/>
      <c r="B935" s="38"/>
      <c r="C935" s="177" t="s">
        <v>1072</v>
      </c>
      <c r="D935" s="177" t="s">
        <v>124</v>
      </c>
      <c r="E935" s="178" t="s">
        <v>1073</v>
      </c>
      <c r="F935" s="179" t="s">
        <v>1074</v>
      </c>
      <c r="G935" s="180" t="s">
        <v>231</v>
      </c>
      <c r="H935" s="181">
        <v>1</v>
      </c>
      <c r="I935" s="182"/>
      <c r="J935" s="183">
        <f>ROUND(I935*H935,2)</f>
        <v>0</v>
      </c>
      <c r="K935" s="179" t="s">
        <v>21</v>
      </c>
      <c r="L935" s="42"/>
      <c r="M935" s="184" t="s">
        <v>21</v>
      </c>
      <c r="N935" s="185" t="s">
        <v>45</v>
      </c>
      <c r="O935" s="67"/>
      <c r="P935" s="186">
        <f>O935*H935</f>
        <v>0</v>
      </c>
      <c r="Q935" s="186">
        <v>0</v>
      </c>
      <c r="R935" s="186">
        <f>Q935*H935</f>
        <v>0</v>
      </c>
      <c r="S935" s="186">
        <v>0</v>
      </c>
      <c r="T935" s="187">
        <f>S935*H935</f>
        <v>0</v>
      </c>
      <c r="U935" s="37"/>
      <c r="V935" s="37"/>
      <c r="W935" s="37"/>
      <c r="X935" s="37"/>
      <c r="Y935" s="37"/>
      <c r="Z935" s="37"/>
      <c r="AA935" s="37"/>
      <c r="AB935" s="37"/>
      <c r="AC935" s="37"/>
      <c r="AD935" s="37"/>
      <c r="AE935" s="37"/>
      <c r="AR935" s="188" t="s">
        <v>359</v>
      </c>
      <c r="AT935" s="188" t="s">
        <v>124</v>
      </c>
      <c r="AU935" s="188" t="s">
        <v>84</v>
      </c>
      <c r="AY935" s="19" t="s">
        <v>121</v>
      </c>
      <c r="BE935" s="189">
        <f>IF(N935="základní",J935,0)</f>
        <v>0</v>
      </c>
      <c r="BF935" s="189">
        <f>IF(N935="snížená",J935,0)</f>
        <v>0</v>
      </c>
      <c r="BG935" s="189">
        <f>IF(N935="zákl. přenesená",J935,0)</f>
        <v>0</v>
      </c>
      <c r="BH935" s="189">
        <f>IF(N935="sníž. přenesená",J935,0)</f>
        <v>0</v>
      </c>
      <c r="BI935" s="189">
        <f>IF(N935="nulová",J935,0)</f>
        <v>0</v>
      </c>
      <c r="BJ935" s="19" t="s">
        <v>79</v>
      </c>
      <c r="BK935" s="189">
        <f>ROUND(I935*H935,2)</f>
        <v>0</v>
      </c>
      <c r="BL935" s="19" t="s">
        <v>359</v>
      </c>
      <c r="BM935" s="188" t="s">
        <v>1075</v>
      </c>
    </row>
    <row r="936" spans="1:65" s="2" customFormat="1" ht="58.5">
      <c r="A936" s="37"/>
      <c r="B936" s="38"/>
      <c r="C936" s="39"/>
      <c r="D936" s="190" t="s">
        <v>130</v>
      </c>
      <c r="E936" s="39"/>
      <c r="F936" s="191" t="s">
        <v>1076</v>
      </c>
      <c r="G936" s="39"/>
      <c r="H936" s="39"/>
      <c r="I936" s="192"/>
      <c r="J936" s="39"/>
      <c r="K936" s="39"/>
      <c r="L936" s="42"/>
      <c r="M936" s="193"/>
      <c r="N936" s="194"/>
      <c r="O936" s="67"/>
      <c r="P936" s="67"/>
      <c r="Q936" s="67"/>
      <c r="R936" s="67"/>
      <c r="S936" s="67"/>
      <c r="T936" s="68"/>
      <c r="U936" s="37"/>
      <c r="V936" s="37"/>
      <c r="W936" s="37"/>
      <c r="X936" s="37"/>
      <c r="Y936" s="37"/>
      <c r="Z936" s="37"/>
      <c r="AA936" s="37"/>
      <c r="AB936" s="37"/>
      <c r="AC936" s="37"/>
      <c r="AD936" s="37"/>
      <c r="AE936" s="37"/>
      <c r="AT936" s="19" t="s">
        <v>130</v>
      </c>
      <c r="AU936" s="19" t="s">
        <v>84</v>
      </c>
    </row>
    <row r="937" spans="1:65" s="2" customFormat="1" ht="55.5" customHeight="1">
      <c r="A937" s="37"/>
      <c r="B937" s="38"/>
      <c r="C937" s="177" t="s">
        <v>1077</v>
      </c>
      <c r="D937" s="177" t="s">
        <v>124</v>
      </c>
      <c r="E937" s="178" t="s">
        <v>1078</v>
      </c>
      <c r="F937" s="179" t="s">
        <v>1079</v>
      </c>
      <c r="G937" s="180" t="s">
        <v>231</v>
      </c>
      <c r="H937" s="181">
        <v>1</v>
      </c>
      <c r="I937" s="182"/>
      <c r="J937" s="183">
        <f>ROUND(I937*H937,2)</f>
        <v>0</v>
      </c>
      <c r="K937" s="179" t="s">
        <v>21</v>
      </c>
      <c r="L937" s="42"/>
      <c r="M937" s="184" t="s">
        <v>21</v>
      </c>
      <c r="N937" s="185" t="s">
        <v>45</v>
      </c>
      <c r="O937" s="67"/>
      <c r="P937" s="186">
        <f>O937*H937</f>
        <v>0</v>
      </c>
      <c r="Q937" s="186">
        <v>0</v>
      </c>
      <c r="R937" s="186">
        <f>Q937*H937</f>
        <v>0</v>
      </c>
      <c r="S937" s="186">
        <v>0</v>
      </c>
      <c r="T937" s="187">
        <f>S937*H937</f>
        <v>0</v>
      </c>
      <c r="U937" s="37"/>
      <c r="V937" s="37"/>
      <c r="W937" s="37"/>
      <c r="X937" s="37"/>
      <c r="Y937" s="37"/>
      <c r="Z937" s="37"/>
      <c r="AA937" s="37"/>
      <c r="AB937" s="37"/>
      <c r="AC937" s="37"/>
      <c r="AD937" s="37"/>
      <c r="AE937" s="37"/>
      <c r="AR937" s="188" t="s">
        <v>359</v>
      </c>
      <c r="AT937" s="188" t="s">
        <v>124</v>
      </c>
      <c r="AU937" s="188" t="s">
        <v>84</v>
      </c>
      <c r="AY937" s="19" t="s">
        <v>121</v>
      </c>
      <c r="BE937" s="189">
        <f>IF(N937="základní",J937,0)</f>
        <v>0</v>
      </c>
      <c r="BF937" s="189">
        <f>IF(N937="snížená",J937,0)</f>
        <v>0</v>
      </c>
      <c r="BG937" s="189">
        <f>IF(N937="zákl. přenesená",J937,0)</f>
        <v>0</v>
      </c>
      <c r="BH937" s="189">
        <f>IF(N937="sníž. přenesená",J937,0)</f>
        <v>0</v>
      </c>
      <c r="BI937" s="189">
        <f>IF(N937="nulová",J937,0)</f>
        <v>0</v>
      </c>
      <c r="BJ937" s="19" t="s">
        <v>79</v>
      </c>
      <c r="BK937" s="189">
        <f>ROUND(I937*H937,2)</f>
        <v>0</v>
      </c>
      <c r="BL937" s="19" t="s">
        <v>359</v>
      </c>
      <c r="BM937" s="188" t="s">
        <v>1080</v>
      </c>
    </row>
    <row r="938" spans="1:65" s="2" customFormat="1" ht="58.5">
      <c r="A938" s="37"/>
      <c r="B938" s="38"/>
      <c r="C938" s="39"/>
      <c r="D938" s="190" t="s">
        <v>130</v>
      </c>
      <c r="E938" s="39"/>
      <c r="F938" s="191" t="s">
        <v>1081</v>
      </c>
      <c r="G938" s="39"/>
      <c r="H938" s="39"/>
      <c r="I938" s="192"/>
      <c r="J938" s="39"/>
      <c r="K938" s="39"/>
      <c r="L938" s="42"/>
      <c r="M938" s="193"/>
      <c r="N938" s="194"/>
      <c r="O938" s="67"/>
      <c r="P938" s="67"/>
      <c r="Q938" s="67"/>
      <c r="R938" s="67"/>
      <c r="S938" s="67"/>
      <c r="T938" s="68"/>
      <c r="U938" s="37"/>
      <c r="V938" s="37"/>
      <c r="W938" s="37"/>
      <c r="X938" s="37"/>
      <c r="Y938" s="37"/>
      <c r="Z938" s="37"/>
      <c r="AA938" s="37"/>
      <c r="AB938" s="37"/>
      <c r="AC938" s="37"/>
      <c r="AD938" s="37"/>
      <c r="AE938" s="37"/>
      <c r="AT938" s="19" t="s">
        <v>130</v>
      </c>
      <c r="AU938" s="19" t="s">
        <v>84</v>
      </c>
    </row>
    <row r="939" spans="1:65" s="2" customFormat="1" ht="55.5" customHeight="1">
      <c r="A939" s="37"/>
      <c r="B939" s="38"/>
      <c r="C939" s="177" t="s">
        <v>1082</v>
      </c>
      <c r="D939" s="177" t="s">
        <v>124</v>
      </c>
      <c r="E939" s="178" t="s">
        <v>1083</v>
      </c>
      <c r="F939" s="179" t="s">
        <v>1084</v>
      </c>
      <c r="G939" s="180" t="s">
        <v>231</v>
      </c>
      <c r="H939" s="181">
        <v>1</v>
      </c>
      <c r="I939" s="182"/>
      <c r="J939" s="183">
        <f>ROUND(I939*H939,2)</f>
        <v>0</v>
      </c>
      <c r="K939" s="179" t="s">
        <v>21</v>
      </c>
      <c r="L939" s="42"/>
      <c r="M939" s="184" t="s">
        <v>21</v>
      </c>
      <c r="N939" s="185" t="s">
        <v>45</v>
      </c>
      <c r="O939" s="67"/>
      <c r="P939" s="186">
        <f>O939*H939</f>
        <v>0</v>
      </c>
      <c r="Q939" s="186">
        <v>0</v>
      </c>
      <c r="R939" s="186">
        <f>Q939*H939</f>
        <v>0</v>
      </c>
      <c r="S939" s="186">
        <v>0</v>
      </c>
      <c r="T939" s="187">
        <f>S939*H939</f>
        <v>0</v>
      </c>
      <c r="U939" s="37"/>
      <c r="V939" s="37"/>
      <c r="W939" s="37"/>
      <c r="X939" s="37"/>
      <c r="Y939" s="37"/>
      <c r="Z939" s="37"/>
      <c r="AA939" s="37"/>
      <c r="AB939" s="37"/>
      <c r="AC939" s="37"/>
      <c r="AD939" s="37"/>
      <c r="AE939" s="37"/>
      <c r="AR939" s="188" t="s">
        <v>359</v>
      </c>
      <c r="AT939" s="188" t="s">
        <v>124</v>
      </c>
      <c r="AU939" s="188" t="s">
        <v>84</v>
      </c>
      <c r="AY939" s="19" t="s">
        <v>121</v>
      </c>
      <c r="BE939" s="189">
        <f>IF(N939="základní",J939,0)</f>
        <v>0</v>
      </c>
      <c r="BF939" s="189">
        <f>IF(N939="snížená",J939,0)</f>
        <v>0</v>
      </c>
      <c r="BG939" s="189">
        <f>IF(N939="zákl. přenesená",J939,0)</f>
        <v>0</v>
      </c>
      <c r="BH939" s="189">
        <f>IF(N939="sníž. přenesená",J939,0)</f>
        <v>0</v>
      </c>
      <c r="BI939" s="189">
        <f>IF(N939="nulová",J939,0)</f>
        <v>0</v>
      </c>
      <c r="BJ939" s="19" t="s">
        <v>79</v>
      </c>
      <c r="BK939" s="189">
        <f>ROUND(I939*H939,2)</f>
        <v>0</v>
      </c>
      <c r="BL939" s="19" t="s">
        <v>359</v>
      </c>
      <c r="BM939" s="188" t="s">
        <v>1085</v>
      </c>
    </row>
    <row r="940" spans="1:65" s="2" customFormat="1" ht="58.5">
      <c r="A940" s="37"/>
      <c r="B940" s="38"/>
      <c r="C940" s="39"/>
      <c r="D940" s="190" t="s">
        <v>130</v>
      </c>
      <c r="E940" s="39"/>
      <c r="F940" s="191" t="s">
        <v>1086</v>
      </c>
      <c r="G940" s="39"/>
      <c r="H940" s="39"/>
      <c r="I940" s="192"/>
      <c r="J940" s="39"/>
      <c r="K940" s="39"/>
      <c r="L940" s="42"/>
      <c r="M940" s="193"/>
      <c r="N940" s="194"/>
      <c r="O940" s="67"/>
      <c r="P940" s="67"/>
      <c r="Q940" s="67"/>
      <c r="R940" s="67"/>
      <c r="S940" s="67"/>
      <c r="T940" s="68"/>
      <c r="U940" s="37"/>
      <c r="V940" s="37"/>
      <c r="W940" s="37"/>
      <c r="X940" s="37"/>
      <c r="Y940" s="37"/>
      <c r="Z940" s="37"/>
      <c r="AA940" s="37"/>
      <c r="AB940" s="37"/>
      <c r="AC940" s="37"/>
      <c r="AD940" s="37"/>
      <c r="AE940" s="37"/>
      <c r="AT940" s="19" t="s">
        <v>130</v>
      </c>
      <c r="AU940" s="19" t="s">
        <v>84</v>
      </c>
    </row>
    <row r="941" spans="1:65" s="2" customFormat="1" ht="55.5" customHeight="1">
      <c r="A941" s="37"/>
      <c r="B941" s="38"/>
      <c r="C941" s="177" t="s">
        <v>1087</v>
      </c>
      <c r="D941" s="177" t="s">
        <v>124</v>
      </c>
      <c r="E941" s="178" t="s">
        <v>1088</v>
      </c>
      <c r="F941" s="179" t="s">
        <v>1089</v>
      </c>
      <c r="G941" s="180" t="s">
        <v>231</v>
      </c>
      <c r="H941" s="181">
        <v>1</v>
      </c>
      <c r="I941" s="182"/>
      <c r="J941" s="183">
        <f>ROUND(I941*H941,2)</f>
        <v>0</v>
      </c>
      <c r="K941" s="179" t="s">
        <v>21</v>
      </c>
      <c r="L941" s="42"/>
      <c r="M941" s="184" t="s">
        <v>21</v>
      </c>
      <c r="N941" s="185" t="s">
        <v>45</v>
      </c>
      <c r="O941" s="67"/>
      <c r="P941" s="186">
        <f>O941*H941</f>
        <v>0</v>
      </c>
      <c r="Q941" s="186">
        <v>0</v>
      </c>
      <c r="R941" s="186">
        <f>Q941*H941</f>
        <v>0</v>
      </c>
      <c r="S941" s="186">
        <v>0</v>
      </c>
      <c r="T941" s="187">
        <f>S941*H941</f>
        <v>0</v>
      </c>
      <c r="U941" s="37"/>
      <c r="V941" s="37"/>
      <c r="W941" s="37"/>
      <c r="X941" s="37"/>
      <c r="Y941" s="37"/>
      <c r="Z941" s="37"/>
      <c r="AA941" s="37"/>
      <c r="AB941" s="37"/>
      <c r="AC941" s="37"/>
      <c r="AD941" s="37"/>
      <c r="AE941" s="37"/>
      <c r="AR941" s="188" t="s">
        <v>359</v>
      </c>
      <c r="AT941" s="188" t="s">
        <v>124</v>
      </c>
      <c r="AU941" s="188" t="s">
        <v>84</v>
      </c>
      <c r="AY941" s="19" t="s">
        <v>121</v>
      </c>
      <c r="BE941" s="189">
        <f>IF(N941="základní",J941,0)</f>
        <v>0</v>
      </c>
      <c r="BF941" s="189">
        <f>IF(N941="snížená",J941,0)</f>
        <v>0</v>
      </c>
      <c r="BG941" s="189">
        <f>IF(N941="zákl. přenesená",J941,0)</f>
        <v>0</v>
      </c>
      <c r="BH941" s="189">
        <f>IF(N941="sníž. přenesená",J941,0)</f>
        <v>0</v>
      </c>
      <c r="BI941" s="189">
        <f>IF(N941="nulová",J941,0)</f>
        <v>0</v>
      </c>
      <c r="BJ941" s="19" t="s">
        <v>79</v>
      </c>
      <c r="BK941" s="189">
        <f>ROUND(I941*H941,2)</f>
        <v>0</v>
      </c>
      <c r="BL941" s="19" t="s">
        <v>359</v>
      </c>
      <c r="BM941" s="188" t="s">
        <v>1090</v>
      </c>
    </row>
    <row r="942" spans="1:65" s="2" customFormat="1" ht="58.5">
      <c r="A942" s="37"/>
      <c r="B942" s="38"/>
      <c r="C942" s="39"/>
      <c r="D942" s="190" t="s">
        <v>130</v>
      </c>
      <c r="E942" s="39"/>
      <c r="F942" s="191" t="s">
        <v>1091</v>
      </c>
      <c r="G942" s="39"/>
      <c r="H942" s="39"/>
      <c r="I942" s="192"/>
      <c r="J942" s="39"/>
      <c r="K942" s="39"/>
      <c r="L942" s="42"/>
      <c r="M942" s="193"/>
      <c r="N942" s="194"/>
      <c r="O942" s="67"/>
      <c r="P942" s="67"/>
      <c r="Q942" s="67"/>
      <c r="R942" s="67"/>
      <c r="S942" s="67"/>
      <c r="T942" s="68"/>
      <c r="U942" s="37"/>
      <c r="V942" s="37"/>
      <c r="W942" s="37"/>
      <c r="X942" s="37"/>
      <c r="Y942" s="37"/>
      <c r="Z942" s="37"/>
      <c r="AA942" s="37"/>
      <c r="AB942" s="37"/>
      <c r="AC942" s="37"/>
      <c r="AD942" s="37"/>
      <c r="AE942" s="37"/>
      <c r="AT942" s="19" t="s">
        <v>130</v>
      </c>
      <c r="AU942" s="19" t="s">
        <v>84</v>
      </c>
    </row>
    <row r="943" spans="1:65" s="2" customFormat="1" ht="44.25" customHeight="1">
      <c r="A943" s="37"/>
      <c r="B943" s="38"/>
      <c r="C943" s="177" t="s">
        <v>1092</v>
      </c>
      <c r="D943" s="177" t="s">
        <v>124</v>
      </c>
      <c r="E943" s="178" t="s">
        <v>1093</v>
      </c>
      <c r="F943" s="179" t="s">
        <v>1094</v>
      </c>
      <c r="G943" s="180" t="s">
        <v>231</v>
      </c>
      <c r="H943" s="181">
        <v>2</v>
      </c>
      <c r="I943" s="182"/>
      <c r="J943" s="183">
        <f>ROUND(I943*H943,2)</f>
        <v>0</v>
      </c>
      <c r="K943" s="179" t="s">
        <v>21</v>
      </c>
      <c r="L943" s="42"/>
      <c r="M943" s="184" t="s">
        <v>21</v>
      </c>
      <c r="N943" s="185" t="s">
        <v>45</v>
      </c>
      <c r="O943" s="67"/>
      <c r="P943" s="186">
        <f>O943*H943</f>
        <v>0</v>
      </c>
      <c r="Q943" s="186">
        <v>0</v>
      </c>
      <c r="R943" s="186">
        <f>Q943*H943</f>
        <v>0</v>
      </c>
      <c r="S943" s="186">
        <v>0</v>
      </c>
      <c r="T943" s="187">
        <f>S943*H943</f>
        <v>0</v>
      </c>
      <c r="U943" s="37"/>
      <c r="V943" s="37"/>
      <c r="W943" s="37"/>
      <c r="X943" s="37"/>
      <c r="Y943" s="37"/>
      <c r="Z943" s="37"/>
      <c r="AA943" s="37"/>
      <c r="AB943" s="37"/>
      <c r="AC943" s="37"/>
      <c r="AD943" s="37"/>
      <c r="AE943" s="37"/>
      <c r="AR943" s="188" t="s">
        <v>359</v>
      </c>
      <c r="AT943" s="188" t="s">
        <v>124</v>
      </c>
      <c r="AU943" s="188" t="s">
        <v>84</v>
      </c>
      <c r="AY943" s="19" t="s">
        <v>121</v>
      </c>
      <c r="BE943" s="189">
        <f>IF(N943="základní",J943,0)</f>
        <v>0</v>
      </c>
      <c r="BF943" s="189">
        <f>IF(N943="snížená",J943,0)</f>
        <v>0</v>
      </c>
      <c r="BG943" s="189">
        <f>IF(N943="zákl. přenesená",J943,0)</f>
        <v>0</v>
      </c>
      <c r="BH943" s="189">
        <f>IF(N943="sníž. přenesená",J943,0)</f>
        <v>0</v>
      </c>
      <c r="BI943" s="189">
        <f>IF(N943="nulová",J943,0)</f>
        <v>0</v>
      </c>
      <c r="BJ943" s="19" t="s">
        <v>79</v>
      </c>
      <c r="BK943" s="189">
        <f>ROUND(I943*H943,2)</f>
        <v>0</v>
      </c>
      <c r="BL943" s="19" t="s">
        <v>359</v>
      </c>
      <c r="BM943" s="188" t="s">
        <v>1095</v>
      </c>
    </row>
    <row r="944" spans="1:65" s="2" customFormat="1" ht="48.75">
      <c r="A944" s="37"/>
      <c r="B944" s="38"/>
      <c r="C944" s="39"/>
      <c r="D944" s="190" t="s">
        <v>130</v>
      </c>
      <c r="E944" s="39"/>
      <c r="F944" s="191" t="s">
        <v>1096</v>
      </c>
      <c r="G944" s="39"/>
      <c r="H944" s="39"/>
      <c r="I944" s="192"/>
      <c r="J944" s="39"/>
      <c r="K944" s="39"/>
      <c r="L944" s="42"/>
      <c r="M944" s="193"/>
      <c r="N944" s="194"/>
      <c r="O944" s="67"/>
      <c r="P944" s="67"/>
      <c r="Q944" s="67"/>
      <c r="R944" s="67"/>
      <c r="S944" s="67"/>
      <c r="T944" s="68"/>
      <c r="U944" s="37"/>
      <c r="V944" s="37"/>
      <c r="W944" s="37"/>
      <c r="X944" s="37"/>
      <c r="Y944" s="37"/>
      <c r="Z944" s="37"/>
      <c r="AA944" s="37"/>
      <c r="AB944" s="37"/>
      <c r="AC944" s="37"/>
      <c r="AD944" s="37"/>
      <c r="AE944" s="37"/>
      <c r="AT944" s="19" t="s">
        <v>130</v>
      </c>
      <c r="AU944" s="19" t="s">
        <v>84</v>
      </c>
    </row>
    <row r="945" spans="1:65" s="2" customFormat="1" ht="55.5" customHeight="1">
      <c r="A945" s="37"/>
      <c r="B945" s="38"/>
      <c r="C945" s="177" t="s">
        <v>1097</v>
      </c>
      <c r="D945" s="177" t="s">
        <v>124</v>
      </c>
      <c r="E945" s="178" t="s">
        <v>1098</v>
      </c>
      <c r="F945" s="179" t="s">
        <v>1099</v>
      </c>
      <c r="G945" s="180" t="s">
        <v>231</v>
      </c>
      <c r="H945" s="181">
        <v>2</v>
      </c>
      <c r="I945" s="182"/>
      <c r="J945" s="183">
        <f>ROUND(I945*H945,2)</f>
        <v>0</v>
      </c>
      <c r="K945" s="179" t="s">
        <v>21</v>
      </c>
      <c r="L945" s="42"/>
      <c r="M945" s="184" t="s">
        <v>21</v>
      </c>
      <c r="N945" s="185" t="s">
        <v>45</v>
      </c>
      <c r="O945" s="67"/>
      <c r="P945" s="186">
        <f>O945*H945</f>
        <v>0</v>
      </c>
      <c r="Q945" s="186">
        <v>0</v>
      </c>
      <c r="R945" s="186">
        <f>Q945*H945</f>
        <v>0</v>
      </c>
      <c r="S945" s="186">
        <v>0</v>
      </c>
      <c r="T945" s="187">
        <f>S945*H945</f>
        <v>0</v>
      </c>
      <c r="U945" s="37"/>
      <c r="V945" s="37"/>
      <c r="W945" s="37"/>
      <c r="X945" s="37"/>
      <c r="Y945" s="37"/>
      <c r="Z945" s="37"/>
      <c r="AA945" s="37"/>
      <c r="AB945" s="37"/>
      <c r="AC945" s="37"/>
      <c r="AD945" s="37"/>
      <c r="AE945" s="37"/>
      <c r="AR945" s="188" t="s">
        <v>359</v>
      </c>
      <c r="AT945" s="188" t="s">
        <v>124</v>
      </c>
      <c r="AU945" s="188" t="s">
        <v>84</v>
      </c>
      <c r="AY945" s="19" t="s">
        <v>121</v>
      </c>
      <c r="BE945" s="189">
        <f>IF(N945="základní",J945,0)</f>
        <v>0</v>
      </c>
      <c r="BF945" s="189">
        <f>IF(N945="snížená",J945,0)</f>
        <v>0</v>
      </c>
      <c r="BG945" s="189">
        <f>IF(N945="zákl. přenesená",J945,0)</f>
        <v>0</v>
      </c>
      <c r="BH945" s="189">
        <f>IF(N945="sníž. přenesená",J945,0)</f>
        <v>0</v>
      </c>
      <c r="BI945" s="189">
        <f>IF(N945="nulová",J945,0)</f>
        <v>0</v>
      </c>
      <c r="BJ945" s="19" t="s">
        <v>79</v>
      </c>
      <c r="BK945" s="189">
        <f>ROUND(I945*H945,2)</f>
        <v>0</v>
      </c>
      <c r="BL945" s="19" t="s">
        <v>359</v>
      </c>
      <c r="BM945" s="188" t="s">
        <v>1100</v>
      </c>
    </row>
    <row r="946" spans="1:65" s="2" customFormat="1" ht="58.5">
      <c r="A946" s="37"/>
      <c r="B946" s="38"/>
      <c r="C946" s="39"/>
      <c r="D946" s="190" t="s">
        <v>130</v>
      </c>
      <c r="E946" s="39"/>
      <c r="F946" s="191" t="s">
        <v>1101</v>
      </c>
      <c r="G946" s="39"/>
      <c r="H946" s="39"/>
      <c r="I946" s="192"/>
      <c r="J946" s="39"/>
      <c r="K946" s="39"/>
      <c r="L946" s="42"/>
      <c r="M946" s="193"/>
      <c r="N946" s="194"/>
      <c r="O946" s="67"/>
      <c r="P946" s="67"/>
      <c r="Q946" s="67"/>
      <c r="R946" s="67"/>
      <c r="S946" s="67"/>
      <c r="T946" s="68"/>
      <c r="U946" s="37"/>
      <c r="V946" s="37"/>
      <c r="W946" s="37"/>
      <c r="X946" s="37"/>
      <c r="Y946" s="37"/>
      <c r="Z946" s="37"/>
      <c r="AA946" s="37"/>
      <c r="AB946" s="37"/>
      <c r="AC946" s="37"/>
      <c r="AD946" s="37"/>
      <c r="AE946" s="37"/>
      <c r="AT946" s="19" t="s">
        <v>130</v>
      </c>
      <c r="AU946" s="19" t="s">
        <v>84</v>
      </c>
    </row>
    <row r="947" spans="1:65" s="2" customFormat="1" ht="55.5" customHeight="1">
      <c r="A947" s="37"/>
      <c r="B947" s="38"/>
      <c r="C947" s="177" t="s">
        <v>1102</v>
      </c>
      <c r="D947" s="177" t="s">
        <v>124</v>
      </c>
      <c r="E947" s="178" t="s">
        <v>1103</v>
      </c>
      <c r="F947" s="179" t="s">
        <v>1104</v>
      </c>
      <c r="G947" s="180" t="s">
        <v>231</v>
      </c>
      <c r="H947" s="181">
        <v>2</v>
      </c>
      <c r="I947" s="182"/>
      <c r="J947" s="183">
        <f>ROUND(I947*H947,2)</f>
        <v>0</v>
      </c>
      <c r="K947" s="179" t="s">
        <v>21</v>
      </c>
      <c r="L947" s="42"/>
      <c r="M947" s="184" t="s">
        <v>21</v>
      </c>
      <c r="N947" s="185" t="s">
        <v>45</v>
      </c>
      <c r="O947" s="67"/>
      <c r="P947" s="186">
        <f>O947*H947</f>
        <v>0</v>
      </c>
      <c r="Q947" s="186">
        <v>0</v>
      </c>
      <c r="R947" s="186">
        <f>Q947*H947</f>
        <v>0</v>
      </c>
      <c r="S947" s="186">
        <v>0</v>
      </c>
      <c r="T947" s="187">
        <f>S947*H947</f>
        <v>0</v>
      </c>
      <c r="U947" s="37"/>
      <c r="V947" s="37"/>
      <c r="W947" s="37"/>
      <c r="X947" s="37"/>
      <c r="Y947" s="37"/>
      <c r="Z947" s="37"/>
      <c r="AA947" s="37"/>
      <c r="AB947" s="37"/>
      <c r="AC947" s="37"/>
      <c r="AD947" s="37"/>
      <c r="AE947" s="37"/>
      <c r="AR947" s="188" t="s">
        <v>359</v>
      </c>
      <c r="AT947" s="188" t="s">
        <v>124</v>
      </c>
      <c r="AU947" s="188" t="s">
        <v>84</v>
      </c>
      <c r="AY947" s="19" t="s">
        <v>121</v>
      </c>
      <c r="BE947" s="189">
        <f>IF(N947="základní",J947,0)</f>
        <v>0</v>
      </c>
      <c r="BF947" s="189">
        <f>IF(N947="snížená",J947,0)</f>
        <v>0</v>
      </c>
      <c r="BG947" s="189">
        <f>IF(N947="zákl. přenesená",J947,0)</f>
        <v>0</v>
      </c>
      <c r="BH947" s="189">
        <f>IF(N947="sníž. přenesená",J947,0)</f>
        <v>0</v>
      </c>
      <c r="BI947" s="189">
        <f>IF(N947="nulová",J947,0)</f>
        <v>0</v>
      </c>
      <c r="BJ947" s="19" t="s">
        <v>79</v>
      </c>
      <c r="BK947" s="189">
        <f>ROUND(I947*H947,2)</f>
        <v>0</v>
      </c>
      <c r="BL947" s="19" t="s">
        <v>359</v>
      </c>
      <c r="BM947" s="188" t="s">
        <v>1105</v>
      </c>
    </row>
    <row r="948" spans="1:65" s="2" customFormat="1" ht="58.5">
      <c r="A948" s="37"/>
      <c r="B948" s="38"/>
      <c r="C948" s="39"/>
      <c r="D948" s="190" t="s">
        <v>130</v>
      </c>
      <c r="E948" s="39"/>
      <c r="F948" s="191" t="s">
        <v>1106</v>
      </c>
      <c r="G948" s="39"/>
      <c r="H948" s="39"/>
      <c r="I948" s="192"/>
      <c r="J948" s="39"/>
      <c r="K948" s="39"/>
      <c r="L948" s="42"/>
      <c r="M948" s="193"/>
      <c r="N948" s="194"/>
      <c r="O948" s="67"/>
      <c r="P948" s="67"/>
      <c r="Q948" s="67"/>
      <c r="R948" s="67"/>
      <c r="S948" s="67"/>
      <c r="T948" s="68"/>
      <c r="U948" s="37"/>
      <c r="V948" s="37"/>
      <c r="W948" s="37"/>
      <c r="X948" s="37"/>
      <c r="Y948" s="37"/>
      <c r="Z948" s="37"/>
      <c r="AA948" s="37"/>
      <c r="AB948" s="37"/>
      <c r="AC948" s="37"/>
      <c r="AD948" s="37"/>
      <c r="AE948" s="37"/>
      <c r="AT948" s="19" t="s">
        <v>130</v>
      </c>
      <c r="AU948" s="19" t="s">
        <v>84</v>
      </c>
    </row>
    <row r="949" spans="1:65" s="2" customFormat="1" ht="62.65" customHeight="1">
      <c r="A949" s="37"/>
      <c r="B949" s="38"/>
      <c r="C949" s="177" t="s">
        <v>1107</v>
      </c>
      <c r="D949" s="177" t="s">
        <v>124</v>
      </c>
      <c r="E949" s="178" t="s">
        <v>1108</v>
      </c>
      <c r="F949" s="179" t="s">
        <v>1109</v>
      </c>
      <c r="G949" s="180" t="s">
        <v>231</v>
      </c>
      <c r="H949" s="181">
        <v>1</v>
      </c>
      <c r="I949" s="182"/>
      <c r="J949" s="183">
        <f>ROUND(I949*H949,2)</f>
        <v>0</v>
      </c>
      <c r="K949" s="179" t="s">
        <v>21</v>
      </c>
      <c r="L949" s="42"/>
      <c r="M949" s="184" t="s">
        <v>21</v>
      </c>
      <c r="N949" s="185" t="s">
        <v>45</v>
      </c>
      <c r="O949" s="67"/>
      <c r="P949" s="186">
        <f>O949*H949</f>
        <v>0</v>
      </c>
      <c r="Q949" s="186">
        <v>0</v>
      </c>
      <c r="R949" s="186">
        <f>Q949*H949</f>
        <v>0</v>
      </c>
      <c r="S949" s="186">
        <v>0</v>
      </c>
      <c r="T949" s="187">
        <f>S949*H949</f>
        <v>0</v>
      </c>
      <c r="U949" s="37"/>
      <c r="V949" s="37"/>
      <c r="W949" s="37"/>
      <c r="X949" s="37"/>
      <c r="Y949" s="37"/>
      <c r="Z949" s="37"/>
      <c r="AA949" s="37"/>
      <c r="AB949" s="37"/>
      <c r="AC949" s="37"/>
      <c r="AD949" s="37"/>
      <c r="AE949" s="37"/>
      <c r="AR949" s="188" t="s">
        <v>359</v>
      </c>
      <c r="AT949" s="188" t="s">
        <v>124</v>
      </c>
      <c r="AU949" s="188" t="s">
        <v>84</v>
      </c>
      <c r="AY949" s="19" t="s">
        <v>121</v>
      </c>
      <c r="BE949" s="189">
        <f>IF(N949="základní",J949,0)</f>
        <v>0</v>
      </c>
      <c r="BF949" s="189">
        <f>IF(N949="snížená",J949,0)</f>
        <v>0</v>
      </c>
      <c r="BG949" s="189">
        <f>IF(N949="zákl. přenesená",J949,0)</f>
        <v>0</v>
      </c>
      <c r="BH949" s="189">
        <f>IF(N949="sníž. přenesená",J949,0)</f>
        <v>0</v>
      </c>
      <c r="BI949" s="189">
        <f>IF(N949="nulová",J949,0)</f>
        <v>0</v>
      </c>
      <c r="BJ949" s="19" t="s">
        <v>79</v>
      </c>
      <c r="BK949" s="189">
        <f>ROUND(I949*H949,2)</f>
        <v>0</v>
      </c>
      <c r="BL949" s="19" t="s">
        <v>359</v>
      </c>
      <c r="BM949" s="188" t="s">
        <v>1110</v>
      </c>
    </row>
    <row r="950" spans="1:65" s="2" customFormat="1" ht="58.5">
      <c r="A950" s="37"/>
      <c r="B950" s="38"/>
      <c r="C950" s="39"/>
      <c r="D950" s="190" t="s">
        <v>130</v>
      </c>
      <c r="E950" s="39"/>
      <c r="F950" s="191" t="s">
        <v>1111</v>
      </c>
      <c r="G950" s="39"/>
      <c r="H950" s="39"/>
      <c r="I950" s="192"/>
      <c r="J950" s="39"/>
      <c r="K950" s="39"/>
      <c r="L950" s="42"/>
      <c r="M950" s="193"/>
      <c r="N950" s="194"/>
      <c r="O950" s="67"/>
      <c r="P950" s="67"/>
      <c r="Q950" s="67"/>
      <c r="R950" s="67"/>
      <c r="S950" s="67"/>
      <c r="T950" s="68"/>
      <c r="U950" s="37"/>
      <c r="V950" s="37"/>
      <c r="W950" s="37"/>
      <c r="X950" s="37"/>
      <c r="Y950" s="37"/>
      <c r="Z950" s="37"/>
      <c r="AA950" s="37"/>
      <c r="AB950" s="37"/>
      <c r="AC950" s="37"/>
      <c r="AD950" s="37"/>
      <c r="AE950" s="37"/>
      <c r="AT950" s="19" t="s">
        <v>130</v>
      </c>
      <c r="AU950" s="19" t="s">
        <v>84</v>
      </c>
    </row>
    <row r="951" spans="1:65" s="2" customFormat="1" ht="62.65" customHeight="1">
      <c r="A951" s="37"/>
      <c r="B951" s="38"/>
      <c r="C951" s="177" t="s">
        <v>1112</v>
      </c>
      <c r="D951" s="177" t="s">
        <v>124</v>
      </c>
      <c r="E951" s="178" t="s">
        <v>1113</v>
      </c>
      <c r="F951" s="179" t="s">
        <v>1114</v>
      </c>
      <c r="G951" s="180" t="s">
        <v>231</v>
      </c>
      <c r="H951" s="181">
        <v>1</v>
      </c>
      <c r="I951" s="182"/>
      <c r="J951" s="183">
        <f>ROUND(I951*H951,2)</f>
        <v>0</v>
      </c>
      <c r="K951" s="179" t="s">
        <v>21</v>
      </c>
      <c r="L951" s="42"/>
      <c r="M951" s="184" t="s">
        <v>21</v>
      </c>
      <c r="N951" s="185" t="s">
        <v>45</v>
      </c>
      <c r="O951" s="67"/>
      <c r="P951" s="186">
        <f>O951*H951</f>
        <v>0</v>
      </c>
      <c r="Q951" s="186">
        <v>0</v>
      </c>
      <c r="R951" s="186">
        <f>Q951*H951</f>
        <v>0</v>
      </c>
      <c r="S951" s="186">
        <v>0</v>
      </c>
      <c r="T951" s="187">
        <f>S951*H951</f>
        <v>0</v>
      </c>
      <c r="U951" s="37"/>
      <c r="V951" s="37"/>
      <c r="W951" s="37"/>
      <c r="X951" s="37"/>
      <c r="Y951" s="37"/>
      <c r="Z951" s="37"/>
      <c r="AA951" s="37"/>
      <c r="AB951" s="37"/>
      <c r="AC951" s="37"/>
      <c r="AD951" s="37"/>
      <c r="AE951" s="37"/>
      <c r="AR951" s="188" t="s">
        <v>359</v>
      </c>
      <c r="AT951" s="188" t="s">
        <v>124</v>
      </c>
      <c r="AU951" s="188" t="s">
        <v>84</v>
      </c>
      <c r="AY951" s="19" t="s">
        <v>121</v>
      </c>
      <c r="BE951" s="189">
        <f>IF(N951="základní",J951,0)</f>
        <v>0</v>
      </c>
      <c r="BF951" s="189">
        <f>IF(N951="snížená",J951,0)</f>
        <v>0</v>
      </c>
      <c r="BG951" s="189">
        <f>IF(N951="zákl. přenesená",J951,0)</f>
        <v>0</v>
      </c>
      <c r="BH951" s="189">
        <f>IF(N951="sníž. přenesená",J951,0)</f>
        <v>0</v>
      </c>
      <c r="BI951" s="189">
        <f>IF(N951="nulová",J951,0)</f>
        <v>0</v>
      </c>
      <c r="BJ951" s="19" t="s">
        <v>79</v>
      </c>
      <c r="BK951" s="189">
        <f>ROUND(I951*H951,2)</f>
        <v>0</v>
      </c>
      <c r="BL951" s="19" t="s">
        <v>359</v>
      </c>
      <c r="BM951" s="188" t="s">
        <v>1115</v>
      </c>
    </row>
    <row r="952" spans="1:65" s="2" customFormat="1" ht="58.5">
      <c r="A952" s="37"/>
      <c r="B952" s="38"/>
      <c r="C952" s="39"/>
      <c r="D952" s="190" t="s">
        <v>130</v>
      </c>
      <c r="E952" s="39"/>
      <c r="F952" s="191" t="s">
        <v>1116</v>
      </c>
      <c r="G952" s="39"/>
      <c r="H952" s="39"/>
      <c r="I952" s="192"/>
      <c r="J952" s="39"/>
      <c r="K952" s="39"/>
      <c r="L952" s="42"/>
      <c r="M952" s="193"/>
      <c r="N952" s="194"/>
      <c r="O952" s="67"/>
      <c r="P952" s="67"/>
      <c r="Q952" s="67"/>
      <c r="R952" s="67"/>
      <c r="S952" s="67"/>
      <c r="T952" s="68"/>
      <c r="U952" s="37"/>
      <c r="V952" s="37"/>
      <c r="W952" s="37"/>
      <c r="X952" s="37"/>
      <c r="Y952" s="37"/>
      <c r="Z952" s="37"/>
      <c r="AA952" s="37"/>
      <c r="AB952" s="37"/>
      <c r="AC952" s="37"/>
      <c r="AD952" s="37"/>
      <c r="AE952" s="37"/>
      <c r="AT952" s="19" t="s">
        <v>130</v>
      </c>
      <c r="AU952" s="19" t="s">
        <v>84</v>
      </c>
    </row>
    <row r="953" spans="1:65" s="2" customFormat="1" ht="24.2" customHeight="1">
      <c r="A953" s="37"/>
      <c r="B953" s="38"/>
      <c r="C953" s="177" t="s">
        <v>1117</v>
      </c>
      <c r="D953" s="177" t="s">
        <v>124</v>
      </c>
      <c r="E953" s="178" t="s">
        <v>1118</v>
      </c>
      <c r="F953" s="179" t="s">
        <v>1119</v>
      </c>
      <c r="G953" s="180" t="s">
        <v>773</v>
      </c>
      <c r="H953" s="250"/>
      <c r="I953" s="182"/>
      <c r="J953" s="183">
        <f>ROUND(I953*H953,2)</f>
        <v>0</v>
      </c>
      <c r="K953" s="179" t="s">
        <v>141</v>
      </c>
      <c r="L953" s="42"/>
      <c r="M953" s="184" t="s">
        <v>21</v>
      </c>
      <c r="N953" s="185" t="s">
        <v>45</v>
      </c>
      <c r="O953" s="67"/>
      <c r="P953" s="186">
        <f>O953*H953</f>
        <v>0</v>
      </c>
      <c r="Q953" s="186">
        <v>0</v>
      </c>
      <c r="R953" s="186">
        <f>Q953*H953</f>
        <v>0</v>
      </c>
      <c r="S953" s="186">
        <v>0</v>
      </c>
      <c r="T953" s="187">
        <f>S953*H953</f>
        <v>0</v>
      </c>
      <c r="U953" s="37"/>
      <c r="V953" s="37"/>
      <c r="W953" s="37"/>
      <c r="X953" s="37"/>
      <c r="Y953" s="37"/>
      <c r="Z953" s="37"/>
      <c r="AA953" s="37"/>
      <c r="AB953" s="37"/>
      <c r="AC953" s="37"/>
      <c r="AD953" s="37"/>
      <c r="AE953" s="37"/>
      <c r="AR953" s="188" t="s">
        <v>359</v>
      </c>
      <c r="AT953" s="188" t="s">
        <v>124</v>
      </c>
      <c r="AU953" s="188" t="s">
        <v>84</v>
      </c>
      <c r="AY953" s="19" t="s">
        <v>121</v>
      </c>
      <c r="BE953" s="189">
        <f>IF(N953="základní",J953,0)</f>
        <v>0</v>
      </c>
      <c r="BF953" s="189">
        <f>IF(N953="snížená",J953,0)</f>
        <v>0</v>
      </c>
      <c r="BG953" s="189">
        <f>IF(N953="zákl. přenesená",J953,0)</f>
        <v>0</v>
      </c>
      <c r="BH953" s="189">
        <f>IF(N953="sníž. přenesená",J953,0)</f>
        <v>0</v>
      </c>
      <c r="BI953" s="189">
        <f>IF(N953="nulová",J953,0)</f>
        <v>0</v>
      </c>
      <c r="BJ953" s="19" t="s">
        <v>79</v>
      </c>
      <c r="BK953" s="189">
        <f>ROUND(I953*H953,2)</f>
        <v>0</v>
      </c>
      <c r="BL953" s="19" t="s">
        <v>359</v>
      </c>
      <c r="BM953" s="188" t="s">
        <v>1120</v>
      </c>
    </row>
    <row r="954" spans="1:65" s="2" customFormat="1" ht="29.25">
      <c r="A954" s="37"/>
      <c r="B954" s="38"/>
      <c r="C954" s="39"/>
      <c r="D954" s="190" t="s">
        <v>130</v>
      </c>
      <c r="E954" s="39"/>
      <c r="F954" s="191" t="s">
        <v>1121</v>
      </c>
      <c r="G954" s="39"/>
      <c r="H954" s="39"/>
      <c r="I954" s="192"/>
      <c r="J954" s="39"/>
      <c r="K954" s="39"/>
      <c r="L954" s="42"/>
      <c r="M954" s="193"/>
      <c r="N954" s="194"/>
      <c r="O954" s="67"/>
      <c r="P954" s="67"/>
      <c r="Q954" s="67"/>
      <c r="R954" s="67"/>
      <c r="S954" s="67"/>
      <c r="T954" s="68"/>
      <c r="U954" s="37"/>
      <c r="V954" s="37"/>
      <c r="W954" s="37"/>
      <c r="X954" s="37"/>
      <c r="Y954" s="37"/>
      <c r="Z954" s="37"/>
      <c r="AA954" s="37"/>
      <c r="AB954" s="37"/>
      <c r="AC954" s="37"/>
      <c r="AD954" s="37"/>
      <c r="AE954" s="37"/>
      <c r="AT954" s="19" t="s">
        <v>130</v>
      </c>
      <c r="AU954" s="19" t="s">
        <v>84</v>
      </c>
    </row>
    <row r="955" spans="1:65" s="2" customFormat="1" ht="11.25">
      <c r="A955" s="37"/>
      <c r="B955" s="38"/>
      <c r="C955" s="39"/>
      <c r="D955" s="217" t="s">
        <v>144</v>
      </c>
      <c r="E955" s="39"/>
      <c r="F955" s="218" t="s">
        <v>1122</v>
      </c>
      <c r="G955" s="39"/>
      <c r="H955" s="39"/>
      <c r="I955" s="192"/>
      <c r="J955" s="39"/>
      <c r="K955" s="39"/>
      <c r="L955" s="42"/>
      <c r="M955" s="193"/>
      <c r="N955" s="194"/>
      <c r="O955" s="67"/>
      <c r="P955" s="67"/>
      <c r="Q955" s="67"/>
      <c r="R955" s="67"/>
      <c r="S955" s="67"/>
      <c r="T955" s="68"/>
      <c r="U955" s="37"/>
      <c r="V955" s="37"/>
      <c r="W955" s="37"/>
      <c r="X955" s="37"/>
      <c r="Y955" s="37"/>
      <c r="Z955" s="37"/>
      <c r="AA955" s="37"/>
      <c r="AB955" s="37"/>
      <c r="AC955" s="37"/>
      <c r="AD955" s="37"/>
      <c r="AE955" s="37"/>
      <c r="AT955" s="19" t="s">
        <v>144</v>
      </c>
      <c r="AU955" s="19" t="s">
        <v>84</v>
      </c>
    </row>
    <row r="956" spans="1:65" s="2" customFormat="1" ht="24.2" customHeight="1">
      <c r="A956" s="37"/>
      <c r="B956" s="38"/>
      <c r="C956" s="177" t="s">
        <v>1123</v>
      </c>
      <c r="D956" s="177" t="s">
        <v>124</v>
      </c>
      <c r="E956" s="178" t="s">
        <v>1124</v>
      </c>
      <c r="F956" s="179" t="s">
        <v>1125</v>
      </c>
      <c r="G956" s="180" t="s">
        <v>773</v>
      </c>
      <c r="H956" s="250"/>
      <c r="I956" s="182"/>
      <c r="J956" s="183">
        <f>ROUND(I956*H956,2)</f>
        <v>0</v>
      </c>
      <c r="K956" s="179" t="s">
        <v>141</v>
      </c>
      <c r="L956" s="42"/>
      <c r="M956" s="184" t="s">
        <v>21</v>
      </c>
      <c r="N956" s="185" t="s">
        <v>45</v>
      </c>
      <c r="O956" s="67"/>
      <c r="P956" s="186">
        <f>O956*H956</f>
        <v>0</v>
      </c>
      <c r="Q956" s="186">
        <v>0</v>
      </c>
      <c r="R956" s="186">
        <f>Q956*H956</f>
        <v>0</v>
      </c>
      <c r="S956" s="186">
        <v>0</v>
      </c>
      <c r="T956" s="187">
        <f>S956*H956</f>
        <v>0</v>
      </c>
      <c r="U956" s="37"/>
      <c r="V956" s="37"/>
      <c r="W956" s="37"/>
      <c r="X956" s="37"/>
      <c r="Y956" s="37"/>
      <c r="Z956" s="37"/>
      <c r="AA956" s="37"/>
      <c r="AB956" s="37"/>
      <c r="AC956" s="37"/>
      <c r="AD956" s="37"/>
      <c r="AE956" s="37"/>
      <c r="AR956" s="188" t="s">
        <v>359</v>
      </c>
      <c r="AT956" s="188" t="s">
        <v>124</v>
      </c>
      <c r="AU956" s="188" t="s">
        <v>84</v>
      </c>
      <c r="AY956" s="19" t="s">
        <v>121</v>
      </c>
      <c r="BE956" s="189">
        <f>IF(N956="základní",J956,0)</f>
        <v>0</v>
      </c>
      <c r="BF956" s="189">
        <f>IF(N956="snížená",J956,0)</f>
        <v>0</v>
      </c>
      <c r="BG956" s="189">
        <f>IF(N956="zákl. přenesená",J956,0)</f>
        <v>0</v>
      </c>
      <c r="BH956" s="189">
        <f>IF(N956="sníž. přenesená",J956,0)</f>
        <v>0</v>
      </c>
      <c r="BI956" s="189">
        <f>IF(N956="nulová",J956,0)</f>
        <v>0</v>
      </c>
      <c r="BJ956" s="19" t="s">
        <v>79</v>
      </c>
      <c r="BK956" s="189">
        <f>ROUND(I956*H956,2)</f>
        <v>0</v>
      </c>
      <c r="BL956" s="19" t="s">
        <v>359</v>
      </c>
      <c r="BM956" s="188" t="s">
        <v>1126</v>
      </c>
    </row>
    <row r="957" spans="1:65" s="2" customFormat="1" ht="29.25">
      <c r="A957" s="37"/>
      <c r="B957" s="38"/>
      <c r="C957" s="39"/>
      <c r="D957" s="190" t="s">
        <v>130</v>
      </c>
      <c r="E957" s="39"/>
      <c r="F957" s="191" t="s">
        <v>1127</v>
      </c>
      <c r="G957" s="39"/>
      <c r="H957" s="39"/>
      <c r="I957" s="192"/>
      <c r="J957" s="39"/>
      <c r="K957" s="39"/>
      <c r="L957" s="42"/>
      <c r="M957" s="193"/>
      <c r="N957" s="194"/>
      <c r="O957" s="67"/>
      <c r="P957" s="67"/>
      <c r="Q957" s="67"/>
      <c r="R957" s="67"/>
      <c r="S957" s="67"/>
      <c r="T957" s="68"/>
      <c r="U957" s="37"/>
      <c r="V957" s="37"/>
      <c r="W957" s="37"/>
      <c r="X957" s="37"/>
      <c r="Y957" s="37"/>
      <c r="Z957" s="37"/>
      <c r="AA957" s="37"/>
      <c r="AB957" s="37"/>
      <c r="AC957" s="37"/>
      <c r="AD957" s="37"/>
      <c r="AE957" s="37"/>
      <c r="AT957" s="19" t="s">
        <v>130</v>
      </c>
      <c r="AU957" s="19" t="s">
        <v>84</v>
      </c>
    </row>
    <row r="958" spans="1:65" s="2" customFormat="1" ht="11.25">
      <c r="A958" s="37"/>
      <c r="B958" s="38"/>
      <c r="C958" s="39"/>
      <c r="D958" s="217" t="s">
        <v>144</v>
      </c>
      <c r="E958" s="39"/>
      <c r="F958" s="218" t="s">
        <v>1128</v>
      </c>
      <c r="G958" s="39"/>
      <c r="H958" s="39"/>
      <c r="I958" s="192"/>
      <c r="J958" s="39"/>
      <c r="K958" s="39"/>
      <c r="L958" s="42"/>
      <c r="M958" s="193"/>
      <c r="N958" s="194"/>
      <c r="O958" s="67"/>
      <c r="P958" s="67"/>
      <c r="Q958" s="67"/>
      <c r="R958" s="67"/>
      <c r="S958" s="67"/>
      <c r="T958" s="68"/>
      <c r="U958" s="37"/>
      <c r="V958" s="37"/>
      <c r="W958" s="37"/>
      <c r="X958" s="37"/>
      <c r="Y958" s="37"/>
      <c r="Z958" s="37"/>
      <c r="AA958" s="37"/>
      <c r="AB958" s="37"/>
      <c r="AC958" s="37"/>
      <c r="AD958" s="37"/>
      <c r="AE958" s="37"/>
      <c r="AT958" s="19" t="s">
        <v>144</v>
      </c>
      <c r="AU958" s="19" t="s">
        <v>84</v>
      </c>
    </row>
    <row r="959" spans="1:65" s="12" customFormat="1" ht="22.9" customHeight="1">
      <c r="B959" s="161"/>
      <c r="C959" s="162"/>
      <c r="D959" s="163" t="s">
        <v>73</v>
      </c>
      <c r="E959" s="175" t="s">
        <v>1129</v>
      </c>
      <c r="F959" s="175" t="s">
        <v>1130</v>
      </c>
      <c r="G959" s="162"/>
      <c r="H959" s="162"/>
      <c r="I959" s="165"/>
      <c r="J959" s="176">
        <f>BK959</f>
        <v>0</v>
      </c>
      <c r="K959" s="162"/>
      <c r="L959" s="167"/>
      <c r="M959" s="168"/>
      <c r="N959" s="169"/>
      <c r="O959" s="169"/>
      <c r="P959" s="170">
        <f>SUM(P960:P968)</f>
        <v>0</v>
      </c>
      <c r="Q959" s="169"/>
      <c r="R959" s="170">
        <f>SUM(R960:R968)</f>
        <v>0.36779999999999996</v>
      </c>
      <c r="S959" s="169"/>
      <c r="T959" s="171">
        <f>SUM(T960:T968)</f>
        <v>0.3513</v>
      </c>
      <c r="AR959" s="172" t="s">
        <v>84</v>
      </c>
      <c r="AT959" s="173" t="s">
        <v>73</v>
      </c>
      <c r="AU959" s="173" t="s">
        <v>79</v>
      </c>
      <c r="AY959" s="172" t="s">
        <v>121</v>
      </c>
      <c r="BK959" s="174">
        <f>SUM(BK960:BK968)</f>
        <v>0</v>
      </c>
    </row>
    <row r="960" spans="1:65" s="2" customFormat="1" ht="24.2" customHeight="1">
      <c r="A960" s="37"/>
      <c r="B960" s="38"/>
      <c r="C960" s="177" t="s">
        <v>1131</v>
      </c>
      <c r="D960" s="177" t="s">
        <v>124</v>
      </c>
      <c r="E960" s="178" t="s">
        <v>1132</v>
      </c>
      <c r="F960" s="179" t="s">
        <v>1133</v>
      </c>
      <c r="G960" s="180" t="s">
        <v>231</v>
      </c>
      <c r="H960" s="181">
        <v>48</v>
      </c>
      <c r="I960" s="182"/>
      <c r="J960" s="183">
        <f>ROUND(I960*H960,2)</f>
        <v>0</v>
      </c>
      <c r="K960" s="179" t="s">
        <v>21</v>
      </c>
      <c r="L960" s="42"/>
      <c r="M960" s="184" t="s">
        <v>21</v>
      </c>
      <c r="N960" s="185" t="s">
        <v>45</v>
      </c>
      <c r="O960" s="67"/>
      <c r="P960" s="186">
        <f>O960*H960</f>
        <v>0</v>
      </c>
      <c r="Q960" s="186">
        <v>6.8500000000000002E-3</v>
      </c>
      <c r="R960" s="186">
        <f>Q960*H960</f>
        <v>0.32879999999999998</v>
      </c>
      <c r="S960" s="186">
        <v>6.4999999999999997E-3</v>
      </c>
      <c r="T960" s="187">
        <f>S960*H960</f>
        <v>0.312</v>
      </c>
      <c r="U960" s="37"/>
      <c r="V960" s="37"/>
      <c r="W960" s="37"/>
      <c r="X960" s="37"/>
      <c r="Y960" s="37"/>
      <c r="Z960" s="37"/>
      <c r="AA960" s="37"/>
      <c r="AB960" s="37"/>
      <c r="AC960" s="37"/>
      <c r="AD960" s="37"/>
      <c r="AE960" s="37"/>
      <c r="AR960" s="188" t="s">
        <v>359</v>
      </c>
      <c r="AT960" s="188" t="s">
        <v>124</v>
      </c>
      <c r="AU960" s="188" t="s">
        <v>84</v>
      </c>
      <c r="AY960" s="19" t="s">
        <v>121</v>
      </c>
      <c r="BE960" s="189">
        <f>IF(N960="základní",J960,0)</f>
        <v>0</v>
      </c>
      <c r="BF960" s="189">
        <f>IF(N960="snížená",J960,0)</f>
        <v>0</v>
      </c>
      <c r="BG960" s="189">
        <f>IF(N960="zákl. přenesená",J960,0)</f>
        <v>0</v>
      </c>
      <c r="BH960" s="189">
        <f>IF(N960="sníž. přenesená",J960,0)</f>
        <v>0</v>
      </c>
      <c r="BI960" s="189">
        <f>IF(N960="nulová",J960,0)</f>
        <v>0</v>
      </c>
      <c r="BJ960" s="19" t="s">
        <v>79</v>
      </c>
      <c r="BK960" s="189">
        <f>ROUND(I960*H960,2)</f>
        <v>0</v>
      </c>
      <c r="BL960" s="19" t="s">
        <v>359</v>
      </c>
      <c r="BM960" s="188" t="s">
        <v>1134</v>
      </c>
    </row>
    <row r="961" spans="1:65" s="2" customFormat="1" ht="19.5">
      <c r="A961" s="37"/>
      <c r="B961" s="38"/>
      <c r="C961" s="39"/>
      <c r="D961" s="190" t="s">
        <v>130</v>
      </c>
      <c r="E961" s="39"/>
      <c r="F961" s="191" t="s">
        <v>1135</v>
      </c>
      <c r="G961" s="39"/>
      <c r="H961" s="39"/>
      <c r="I961" s="192"/>
      <c r="J961" s="39"/>
      <c r="K961" s="39"/>
      <c r="L961" s="42"/>
      <c r="M961" s="193"/>
      <c r="N961" s="194"/>
      <c r="O961" s="67"/>
      <c r="P961" s="67"/>
      <c r="Q961" s="67"/>
      <c r="R961" s="67"/>
      <c r="S961" s="67"/>
      <c r="T961" s="68"/>
      <c r="U961" s="37"/>
      <c r="V961" s="37"/>
      <c r="W961" s="37"/>
      <c r="X961" s="37"/>
      <c r="Y961" s="37"/>
      <c r="Z961" s="37"/>
      <c r="AA961" s="37"/>
      <c r="AB961" s="37"/>
      <c r="AC961" s="37"/>
      <c r="AD961" s="37"/>
      <c r="AE961" s="37"/>
      <c r="AT961" s="19" t="s">
        <v>130</v>
      </c>
      <c r="AU961" s="19" t="s">
        <v>84</v>
      </c>
    </row>
    <row r="962" spans="1:65" s="13" customFormat="1" ht="11.25">
      <c r="B962" s="195"/>
      <c r="C962" s="196"/>
      <c r="D962" s="190" t="s">
        <v>131</v>
      </c>
      <c r="E962" s="197" t="s">
        <v>21</v>
      </c>
      <c r="F962" s="198" t="s">
        <v>1136</v>
      </c>
      <c r="G962" s="196"/>
      <c r="H962" s="199">
        <v>48</v>
      </c>
      <c r="I962" s="200"/>
      <c r="J962" s="196"/>
      <c r="K962" s="196"/>
      <c r="L962" s="201"/>
      <c r="M962" s="202"/>
      <c r="N962" s="203"/>
      <c r="O962" s="203"/>
      <c r="P962" s="203"/>
      <c r="Q962" s="203"/>
      <c r="R962" s="203"/>
      <c r="S962" s="203"/>
      <c r="T962" s="204"/>
      <c r="AT962" s="205" t="s">
        <v>131</v>
      </c>
      <c r="AU962" s="205" t="s">
        <v>84</v>
      </c>
      <c r="AV962" s="13" t="s">
        <v>84</v>
      </c>
      <c r="AW962" s="13" t="s">
        <v>36</v>
      </c>
      <c r="AX962" s="13" t="s">
        <v>79</v>
      </c>
      <c r="AY962" s="205" t="s">
        <v>121</v>
      </c>
    </row>
    <row r="963" spans="1:65" s="2" customFormat="1" ht="33" customHeight="1">
      <c r="A963" s="37"/>
      <c r="B963" s="38"/>
      <c r="C963" s="177" t="s">
        <v>1137</v>
      </c>
      <c r="D963" s="177" t="s">
        <v>124</v>
      </c>
      <c r="E963" s="178" t="s">
        <v>1138</v>
      </c>
      <c r="F963" s="179" t="s">
        <v>1139</v>
      </c>
      <c r="G963" s="180" t="s">
        <v>231</v>
      </c>
      <c r="H963" s="181">
        <v>15</v>
      </c>
      <c r="I963" s="182"/>
      <c r="J963" s="183">
        <f>ROUND(I963*H963,2)</f>
        <v>0</v>
      </c>
      <c r="K963" s="179" t="s">
        <v>21</v>
      </c>
      <c r="L963" s="42"/>
      <c r="M963" s="184" t="s">
        <v>21</v>
      </c>
      <c r="N963" s="185" t="s">
        <v>45</v>
      </c>
      <c r="O963" s="67"/>
      <c r="P963" s="186">
        <f>O963*H963</f>
        <v>0</v>
      </c>
      <c r="Q963" s="186">
        <v>2.5999999999999999E-3</v>
      </c>
      <c r="R963" s="186">
        <f>Q963*H963</f>
        <v>3.9E-2</v>
      </c>
      <c r="S963" s="186">
        <v>2.6199999999999999E-3</v>
      </c>
      <c r="T963" s="187">
        <f>S963*H963</f>
        <v>3.9300000000000002E-2</v>
      </c>
      <c r="U963" s="37"/>
      <c r="V963" s="37"/>
      <c r="W963" s="37"/>
      <c r="X963" s="37"/>
      <c r="Y963" s="37"/>
      <c r="Z963" s="37"/>
      <c r="AA963" s="37"/>
      <c r="AB963" s="37"/>
      <c r="AC963" s="37"/>
      <c r="AD963" s="37"/>
      <c r="AE963" s="37"/>
      <c r="AR963" s="188" t="s">
        <v>359</v>
      </c>
      <c r="AT963" s="188" t="s">
        <v>124</v>
      </c>
      <c r="AU963" s="188" t="s">
        <v>84</v>
      </c>
      <c r="AY963" s="19" t="s">
        <v>121</v>
      </c>
      <c r="BE963" s="189">
        <f>IF(N963="základní",J963,0)</f>
        <v>0</v>
      </c>
      <c r="BF963" s="189">
        <f>IF(N963="snížená",J963,0)</f>
        <v>0</v>
      </c>
      <c r="BG963" s="189">
        <f>IF(N963="zákl. přenesená",J963,0)</f>
        <v>0</v>
      </c>
      <c r="BH963" s="189">
        <f>IF(N963="sníž. přenesená",J963,0)</f>
        <v>0</v>
      </c>
      <c r="BI963" s="189">
        <f>IF(N963="nulová",J963,0)</f>
        <v>0</v>
      </c>
      <c r="BJ963" s="19" t="s">
        <v>79</v>
      </c>
      <c r="BK963" s="189">
        <f>ROUND(I963*H963,2)</f>
        <v>0</v>
      </c>
      <c r="BL963" s="19" t="s">
        <v>359</v>
      </c>
      <c r="BM963" s="188" t="s">
        <v>1140</v>
      </c>
    </row>
    <row r="964" spans="1:65" s="2" customFormat="1" ht="19.5">
      <c r="A964" s="37"/>
      <c r="B964" s="38"/>
      <c r="C964" s="39"/>
      <c r="D964" s="190" t="s">
        <v>130</v>
      </c>
      <c r="E964" s="39"/>
      <c r="F964" s="191" t="s">
        <v>1141</v>
      </c>
      <c r="G964" s="39"/>
      <c r="H964" s="39"/>
      <c r="I964" s="192"/>
      <c r="J964" s="39"/>
      <c r="K964" s="39"/>
      <c r="L964" s="42"/>
      <c r="M964" s="193"/>
      <c r="N964" s="194"/>
      <c r="O964" s="67"/>
      <c r="P964" s="67"/>
      <c r="Q964" s="67"/>
      <c r="R964" s="67"/>
      <c r="S964" s="67"/>
      <c r="T964" s="68"/>
      <c r="U964" s="37"/>
      <c r="V964" s="37"/>
      <c r="W964" s="37"/>
      <c r="X964" s="37"/>
      <c r="Y964" s="37"/>
      <c r="Z964" s="37"/>
      <c r="AA964" s="37"/>
      <c r="AB964" s="37"/>
      <c r="AC964" s="37"/>
      <c r="AD964" s="37"/>
      <c r="AE964" s="37"/>
      <c r="AT964" s="19" t="s">
        <v>130</v>
      </c>
      <c r="AU964" s="19" t="s">
        <v>84</v>
      </c>
    </row>
    <row r="965" spans="1:65" s="13" customFormat="1" ht="11.25">
      <c r="B965" s="195"/>
      <c r="C965" s="196"/>
      <c r="D965" s="190" t="s">
        <v>131</v>
      </c>
      <c r="E965" s="197" t="s">
        <v>21</v>
      </c>
      <c r="F965" s="198" t="s">
        <v>1142</v>
      </c>
      <c r="G965" s="196"/>
      <c r="H965" s="199">
        <v>15</v>
      </c>
      <c r="I965" s="200"/>
      <c r="J965" s="196"/>
      <c r="K965" s="196"/>
      <c r="L965" s="201"/>
      <c r="M965" s="202"/>
      <c r="N965" s="203"/>
      <c r="O965" s="203"/>
      <c r="P965" s="203"/>
      <c r="Q965" s="203"/>
      <c r="R965" s="203"/>
      <c r="S965" s="203"/>
      <c r="T965" s="204"/>
      <c r="AT965" s="205" t="s">
        <v>131</v>
      </c>
      <c r="AU965" s="205" t="s">
        <v>84</v>
      </c>
      <c r="AV965" s="13" t="s">
        <v>84</v>
      </c>
      <c r="AW965" s="13" t="s">
        <v>36</v>
      </c>
      <c r="AX965" s="13" t="s">
        <v>79</v>
      </c>
      <c r="AY965" s="205" t="s">
        <v>121</v>
      </c>
    </row>
    <row r="966" spans="1:65" s="2" customFormat="1" ht="24.2" customHeight="1">
      <c r="A966" s="37"/>
      <c r="B966" s="38"/>
      <c r="C966" s="177" t="s">
        <v>1143</v>
      </c>
      <c r="D966" s="177" t="s">
        <v>124</v>
      </c>
      <c r="E966" s="178" t="s">
        <v>1144</v>
      </c>
      <c r="F966" s="179" t="s">
        <v>1145</v>
      </c>
      <c r="G966" s="180" t="s">
        <v>773</v>
      </c>
      <c r="H966" s="250"/>
      <c r="I966" s="182"/>
      <c r="J966" s="183">
        <f>ROUND(I966*H966,2)</f>
        <v>0</v>
      </c>
      <c r="K966" s="179" t="s">
        <v>141</v>
      </c>
      <c r="L966" s="42"/>
      <c r="M966" s="184" t="s">
        <v>21</v>
      </c>
      <c r="N966" s="185" t="s">
        <v>45</v>
      </c>
      <c r="O966" s="67"/>
      <c r="P966" s="186">
        <f>O966*H966</f>
        <v>0</v>
      </c>
      <c r="Q966" s="186">
        <v>0</v>
      </c>
      <c r="R966" s="186">
        <f>Q966*H966</f>
        <v>0</v>
      </c>
      <c r="S966" s="186">
        <v>0</v>
      </c>
      <c r="T966" s="187">
        <f>S966*H966</f>
        <v>0</v>
      </c>
      <c r="U966" s="37"/>
      <c r="V966" s="37"/>
      <c r="W966" s="37"/>
      <c r="X966" s="37"/>
      <c r="Y966" s="37"/>
      <c r="Z966" s="37"/>
      <c r="AA966" s="37"/>
      <c r="AB966" s="37"/>
      <c r="AC966" s="37"/>
      <c r="AD966" s="37"/>
      <c r="AE966" s="37"/>
      <c r="AR966" s="188" t="s">
        <v>359</v>
      </c>
      <c r="AT966" s="188" t="s">
        <v>124</v>
      </c>
      <c r="AU966" s="188" t="s">
        <v>84</v>
      </c>
      <c r="AY966" s="19" t="s">
        <v>121</v>
      </c>
      <c r="BE966" s="189">
        <f>IF(N966="základní",J966,0)</f>
        <v>0</v>
      </c>
      <c r="BF966" s="189">
        <f>IF(N966="snížená",J966,0)</f>
        <v>0</v>
      </c>
      <c r="BG966" s="189">
        <f>IF(N966="zákl. přenesená",J966,0)</f>
        <v>0</v>
      </c>
      <c r="BH966" s="189">
        <f>IF(N966="sníž. přenesená",J966,0)</f>
        <v>0</v>
      </c>
      <c r="BI966" s="189">
        <f>IF(N966="nulová",J966,0)</f>
        <v>0</v>
      </c>
      <c r="BJ966" s="19" t="s">
        <v>79</v>
      </c>
      <c r="BK966" s="189">
        <f>ROUND(I966*H966,2)</f>
        <v>0</v>
      </c>
      <c r="BL966" s="19" t="s">
        <v>359</v>
      </c>
      <c r="BM966" s="188" t="s">
        <v>1146</v>
      </c>
    </row>
    <row r="967" spans="1:65" s="2" customFormat="1" ht="29.25">
      <c r="A967" s="37"/>
      <c r="B967" s="38"/>
      <c r="C967" s="39"/>
      <c r="D967" s="190" t="s">
        <v>130</v>
      </c>
      <c r="E967" s="39"/>
      <c r="F967" s="191" t="s">
        <v>1147</v>
      </c>
      <c r="G967" s="39"/>
      <c r="H967" s="39"/>
      <c r="I967" s="192"/>
      <c r="J967" s="39"/>
      <c r="K967" s="39"/>
      <c r="L967" s="42"/>
      <c r="M967" s="193"/>
      <c r="N967" s="194"/>
      <c r="O967" s="67"/>
      <c r="P967" s="67"/>
      <c r="Q967" s="67"/>
      <c r="R967" s="67"/>
      <c r="S967" s="67"/>
      <c r="T967" s="68"/>
      <c r="U967" s="37"/>
      <c r="V967" s="37"/>
      <c r="W967" s="37"/>
      <c r="X967" s="37"/>
      <c r="Y967" s="37"/>
      <c r="Z967" s="37"/>
      <c r="AA967" s="37"/>
      <c r="AB967" s="37"/>
      <c r="AC967" s="37"/>
      <c r="AD967" s="37"/>
      <c r="AE967" s="37"/>
      <c r="AT967" s="19" t="s">
        <v>130</v>
      </c>
      <c r="AU967" s="19" t="s">
        <v>84</v>
      </c>
    </row>
    <row r="968" spans="1:65" s="2" customFormat="1" ht="11.25">
      <c r="A968" s="37"/>
      <c r="B968" s="38"/>
      <c r="C968" s="39"/>
      <c r="D968" s="217" t="s">
        <v>144</v>
      </c>
      <c r="E968" s="39"/>
      <c r="F968" s="218" t="s">
        <v>1148</v>
      </c>
      <c r="G968" s="39"/>
      <c r="H968" s="39"/>
      <c r="I968" s="192"/>
      <c r="J968" s="39"/>
      <c r="K968" s="39"/>
      <c r="L968" s="42"/>
      <c r="M968" s="193"/>
      <c r="N968" s="194"/>
      <c r="O968" s="67"/>
      <c r="P968" s="67"/>
      <c r="Q968" s="67"/>
      <c r="R968" s="67"/>
      <c r="S968" s="67"/>
      <c r="T968" s="68"/>
      <c r="U968" s="37"/>
      <c r="V968" s="37"/>
      <c r="W968" s="37"/>
      <c r="X968" s="37"/>
      <c r="Y968" s="37"/>
      <c r="Z968" s="37"/>
      <c r="AA968" s="37"/>
      <c r="AB968" s="37"/>
      <c r="AC968" s="37"/>
      <c r="AD968" s="37"/>
      <c r="AE968" s="37"/>
      <c r="AT968" s="19" t="s">
        <v>144</v>
      </c>
      <c r="AU968" s="19" t="s">
        <v>84</v>
      </c>
    </row>
    <row r="969" spans="1:65" s="12" customFormat="1" ht="22.9" customHeight="1">
      <c r="B969" s="161"/>
      <c r="C969" s="162"/>
      <c r="D969" s="163" t="s">
        <v>73</v>
      </c>
      <c r="E969" s="175" t="s">
        <v>1149</v>
      </c>
      <c r="F969" s="175" t="s">
        <v>1150</v>
      </c>
      <c r="G969" s="162"/>
      <c r="H969" s="162"/>
      <c r="I969" s="165"/>
      <c r="J969" s="176">
        <f>BK969</f>
        <v>0</v>
      </c>
      <c r="K969" s="162"/>
      <c r="L969" s="167"/>
      <c r="M969" s="168"/>
      <c r="N969" s="169"/>
      <c r="O969" s="169"/>
      <c r="P969" s="170">
        <f>SUM(P970:P971)</f>
        <v>0</v>
      </c>
      <c r="Q969" s="169"/>
      <c r="R969" s="170">
        <f>SUM(R970:R971)</f>
        <v>1.0200000000000001E-3</v>
      </c>
      <c r="S969" s="169"/>
      <c r="T969" s="171">
        <f>SUM(T970:T971)</f>
        <v>9.0000000000000011E-3</v>
      </c>
      <c r="AR969" s="172" t="s">
        <v>84</v>
      </c>
      <c r="AT969" s="173" t="s">
        <v>73</v>
      </c>
      <c r="AU969" s="173" t="s">
        <v>79</v>
      </c>
      <c r="AY969" s="172" t="s">
        <v>121</v>
      </c>
      <c r="BK969" s="174">
        <f>SUM(BK970:BK971)</f>
        <v>0</v>
      </c>
    </row>
    <row r="970" spans="1:65" s="2" customFormat="1" ht="33" customHeight="1">
      <c r="A970" s="37"/>
      <c r="B970" s="38"/>
      <c r="C970" s="177" t="s">
        <v>1151</v>
      </c>
      <c r="D970" s="177" t="s">
        <v>124</v>
      </c>
      <c r="E970" s="178" t="s">
        <v>1152</v>
      </c>
      <c r="F970" s="179" t="s">
        <v>1153</v>
      </c>
      <c r="G970" s="180" t="s">
        <v>231</v>
      </c>
      <c r="H970" s="181">
        <v>6</v>
      </c>
      <c r="I970" s="182"/>
      <c r="J970" s="183">
        <f>ROUND(I970*H970,2)</f>
        <v>0</v>
      </c>
      <c r="K970" s="179" t="s">
        <v>21</v>
      </c>
      <c r="L970" s="42"/>
      <c r="M970" s="184" t="s">
        <v>21</v>
      </c>
      <c r="N970" s="185" t="s">
        <v>45</v>
      </c>
      <c r="O970" s="67"/>
      <c r="P970" s="186">
        <f>O970*H970</f>
        <v>0</v>
      </c>
      <c r="Q970" s="186">
        <v>1.7000000000000001E-4</v>
      </c>
      <c r="R970" s="186">
        <f>Q970*H970</f>
        <v>1.0200000000000001E-3</v>
      </c>
      <c r="S970" s="186">
        <v>1.5E-3</v>
      </c>
      <c r="T970" s="187">
        <f>S970*H970</f>
        <v>9.0000000000000011E-3</v>
      </c>
      <c r="U970" s="37"/>
      <c r="V970" s="37"/>
      <c r="W970" s="37"/>
      <c r="X970" s="37"/>
      <c r="Y970" s="37"/>
      <c r="Z970" s="37"/>
      <c r="AA970" s="37"/>
      <c r="AB970" s="37"/>
      <c r="AC970" s="37"/>
      <c r="AD970" s="37"/>
      <c r="AE970" s="37"/>
      <c r="AR970" s="188" t="s">
        <v>359</v>
      </c>
      <c r="AT970" s="188" t="s">
        <v>124</v>
      </c>
      <c r="AU970" s="188" t="s">
        <v>84</v>
      </c>
      <c r="AY970" s="19" t="s">
        <v>121</v>
      </c>
      <c r="BE970" s="189">
        <f>IF(N970="základní",J970,0)</f>
        <v>0</v>
      </c>
      <c r="BF970" s="189">
        <f>IF(N970="snížená",J970,0)</f>
        <v>0</v>
      </c>
      <c r="BG970" s="189">
        <f>IF(N970="zákl. přenesená",J970,0)</f>
        <v>0</v>
      </c>
      <c r="BH970" s="189">
        <f>IF(N970="sníž. přenesená",J970,0)</f>
        <v>0</v>
      </c>
      <c r="BI970" s="189">
        <f>IF(N970="nulová",J970,0)</f>
        <v>0</v>
      </c>
      <c r="BJ970" s="19" t="s">
        <v>79</v>
      </c>
      <c r="BK970" s="189">
        <f>ROUND(I970*H970,2)</f>
        <v>0</v>
      </c>
      <c r="BL970" s="19" t="s">
        <v>359</v>
      </c>
      <c r="BM970" s="188" t="s">
        <v>1154</v>
      </c>
    </row>
    <row r="971" spans="1:65" s="2" customFormat="1" ht="19.5">
      <c r="A971" s="37"/>
      <c r="B971" s="38"/>
      <c r="C971" s="39"/>
      <c r="D971" s="190" t="s">
        <v>130</v>
      </c>
      <c r="E971" s="39"/>
      <c r="F971" s="191" t="s">
        <v>1153</v>
      </c>
      <c r="G971" s="39"/>
      <c r="H971" s="39"/>
      <c r="I971" s="192"/>
      <c r="J971" s="39"/>
      <c r="K971" s="39"/>
      <c r="L971" s="42"/>
      <c r="M971" s="193"/>
      <c r="N971" s="194"/>
      <c r="O971" s="67"/>
      <c r="P971" s="67"/>
      <c r="Q971" s="67"/>
      <c r="R971" s="67"/>
      <c r="S971" s="67"/>
      <c r="T971" s="68"/>
      <c r="U971" s="37"/>
      <c r="V971" s="37"/>
      <c r="W971" s="37"/>
      <c r="X971" s="37"/>
      <c r="Y971" s="37"/>
      <c r="Z971" s="37"/>
      <c r="AA971" s="37"/>
      <c r="AB971" s="37"/>
      <c r="AC971" s="37"/>
      <c r="AD971" s="37"/>
      <c r="AE971" s="37"/>
      <c r="AT971" s="19" t="s">
        <v>130</v>
      </c>
      <c r="AU971" s="19" t="s">
        <v>84</v>
      </c>
    </row>
    <row r="972" spans="1:65" s="12" customFormat="1" ht="22.9" customHeight="1">
      <c r="B972" s="161"/>
      <c r="C972" s="162"/>
      <c r="D972" s="163" t="s">
        <v>73</v>
      </c>
      <c r="E972" s="175" t="s">
        <v>1155</v>
      </c>
      <c r="F972" s="175" t="s">
        <v>1156</v>
      </c>
      <c r="G972" s="162"/>
      <c r="H972" s="162"/>
      <c r="I972" s="165"/>
      <c r="J972" s="176">
        <f>BK972</f>
        <v>0</v>
      </c>
      <c r="K972" s="162"/>
      <c r="L972" s="167"/>
      <c r="M972" s="168"/>
      <c r="N972" s="169"/>
      <c r="O972" s="169"/>
      <c r="P972" s="170">
        <f>SUM(P973:P978)</f>
        <v>0</v>
      </c>
      <c r="Q972" s="169"/>
      <c r="R972" s="170">
        <f>SUM(R973:R978)</f>
        <v>6.9120000000000001E-2</v>
      </c>
      <c r="S972" s="169"/>
      <c r="T972" s="171">
        <f>SUM(T973:T978)</f>
        <v>8.5439999999999988E-2</v>
      </c>
      <c r="AR972" s="172" t="s">
        <v>84</v>
      </c>
      <c r="AT972" s="173" t="s">
        <v>73</v>
      </c>
      <c r="AU972" s="173" t="s">
        <v>79</v>
      </c>
      <c r="AY972" s="172" t="s">
        <v>121</v>
      </c>
      <c r="BK972" s="174">
        <f>SUM(BK973:BK978)</f>
        <v>0</v>
      </c>
    </row>
    <row r="973" spans="1:65" s="2" customFormat="1" ht="37.9" customHeight="1">
      <c r="A973" s="37"/>
      <c r="B973" s="38"/>
      <c r="C973" s="177" t="s">
        <v>1157</v>
      </c>
      <c r="D973" s="177" t="s">
        <v>124</v>
      </c>
      <c r="E973" s="178" t="s">
        <v>1158</v>
      </c>
      <c r="F973" s="179" t="s">
        <v>1159</v>
      </c>
      <c r="G973" s="180" t="s">
        <v>231</v>
      </c>
      <c r="H973" s="181">
        <v>96</v>
      </c>
      <c r="I973" s="182"/>
      <c r="J973" s="183">
        <f>ROUND(I973*H973,2)</f>
        <v>0</v>
      </c>
      <c r="K973" s="179" t="s">
        <v>21</v>
      </c>
      <c r="L973" s="42"/>
      <c r="M973" s="184" t="s">
        <v>21</v>
      </c>
      <c r="N973" s="185" t="s">
        <v>45</v>
      </c>
      <c r="O973" s="67"/>
      <c r="P973" s="186">
        <f>O973*H973</f>
        <v>0</v>
      </c>
      <c r="Q973" s="186">
        <v>7.2000000000000005E-4</v>
      </c>
      <c r="R973" s="186">
        <f>Q973*H973</f>
        <v>6.9120000000000001E-2</v>
      </c>
      <c r="S973" s="186">
        <v>8.8999999999999995E-4</v>
      </c>
      <c r="T973" s="187">
        <f>S973*H973</f>
        <v>8.5439999999999988E-2</v>
      </c>
      <c r="U973" s="37"/>
      <c r="V973" s="37"/>
      <c r="W973" s="37"/>
      <c r="X973" s="37"/>
      <c r="Y973" s="37"/>
      <c r="Z973" s="37"/>
      <c r="AA973" s="37"/>
      <c r="AB973" s="37"/>
      <c r="AC973" s="37"/>
      <c r="AD973" s="37"/>
      <c r="AE973" s="37"/>
      <c r="AR973" s="188" t="s">
        <v>359</v>
      </c>
      <c r="AT973" s="188" t="s">
        <v>124</v>
      </c>
      <c r="AU973" s="188" t="s">
        <v>84</v>
      </c>
      <c r="AY973" s="19" t="s">
        <v>121</v>
      </c>
      <c r="BE973" s="189">
        <f>IF(N973="základní",J973,0)</f>
        <v>0</v>
      </c>
      <c r="BF973" s="189">
        <f>IF(N973="snížená",J973,0)</f>
        <v>0</v>
      </c>
      <c r="BG973" s="189">
        <f>IF(N973="zákl. přenesená",J973,0)</f>
        <v>0</v>
      </c>
      <c r="BH973" s="189">
        <f>IF(N973="sníž. přenesená",J973,0)</f>
        <v>0</v>
      </c>
      <c r="BI973" s="189">
        <f>IF(N973="nulová",J973,0)</f>
        <v>0</v>
      </c>
      <c r="BJ973" s="19" t="s">
        <v>79</v>
      </c>
      <c r="BK973" s="189">
        <f>ROUND(I973*H973,2)</f>
        <v>0</v>
      </c>
      <c r="BL973" s="19" t="s">
        <v>359</v>
      </c>
      <c r="BM973" s="188" t="s">
        <v>1160</v>
      </c>
    </row>
    <row r="974" spans="1:65" s="2" customFormat="1" ht="19.5">
      <c r="A974" s="37"/>
      <c r="B974" s="38"/>
      <c r="C974" s="39"/>
      <c r="D974" s="190" t="s">
        <v>130</v>
      </c>
      <c r="E974" s="39"/>
      <c r="F974" s="191" t="s">
        <v>1159</v>
      </c>
      <c r="G974" s="39"/>
      <c r="H974" s="39"/>
      <c r="I974" s="192"/>
      <c r="J974" s="39"/>
      <c r="K974" s="39"/>
      <c r="L974" s="42"/>
      <c r="M974" s="193"/>
      <c r="N974" s="194"/>
      <c r="O974" s="67"/>
      <c r="P974" s="67"/>
      <c r="Q974" s="67"/>
      <c r="R974" s="67"/>
      <c r="S974" s="67"/>
      <c r="T974" s="68"/>
      <c r="U974" s="37"/>
      <c r="V974" s="37"/>
      <c r="W974" s="37"/>
      <c r="X974" s="37"/>
      <c r="Y974" s="37"/>
      <c r="Z974" s="37"/>
      <c r="AA974" s="37"/>
      <c r="AB974" s="37"/>
      <c r="AC974" s="37"/>
      <c r="AD974" s="37"/>
      <c r="AE974" s="37"/>
      <c r="AT974" s="19" t="s">
        <v>130</v>
      </c>
      <c r="AU974" s="19" t="s">
        <v>84</v>
      </c>
    </row>
    <row r="975" spans="1:65" s="13" customFormat="1" ht="22.5">
      <c r="B975" s="195"/>
      <c r="C975" s="196"/>
      <c r="D975" s="190" t="s">
        <v>131</v>
      </c>
      <c r="E975" s="197" t="s">
        <v>21</v>
      </c>
      <c r="F975" s="198" t="s">
        <v>1161</v>
      </c>
      <c r="G975" s="196"/>
      <c r="H975" s="199">
        <v>96</v>
      </c>
      <c r="I975" s="200"/>
      <c r="J975" s="196"/>
      <c r="K975" s="196"/>
      <c r="L975" s="201"/>
      <c r="M975" s="202"/>
      <c r="N975" s="203"/>
      <c r="O975" s="203"/>
      <c r="P975" s="203"/>
      <c r="Q975" s="203"/>
      <c r="R975" s="203"/>
      <c r="S975" s="203"/>
      <c r="T975" s="204"/>
      <c r="AT975" s="205" t="s">
        <v>131</v>
      </c>
      <c r="AU975" s="205" t="s">
        <v>84</v>
      </c>
      <c r="AV975" s="13" t="s">
        <v>84</v>
      </c>
      <c r="AW975" s="13" t="s">
        <v>36</v>
      </c>
      <c r="AX975" s="13" t="s">
        <v>79</v>
      </c>
      <c r="AY975" s="205" t="s">
        <v>121</v>
      </c>
    </row>
    <row r="976" spans="1:65" s="2" customFormat="1" ht="24.2" customHeight="1">
      <c r="A976" s="37"/>
      <c r="B976" s="38"/>
      <c r="C976" s="177" t="s">
        <v>1162</v>
      </c>
      <c r="D976" s="177" t="s">
        <v>124</v>
      </c>
      <c r="E976" s="178" t="s">
        <v>1163</v>
      </c>
      <c r="F976" s="179" t="s">
        <v>1164</v>
      </c>
      <c r="G976" s="180" t="s">
        <v>773</v>
      </c>
      <c r="H976" s="250"/>
      <c r="I976" s="182"/>
      <c r="J976" s="183">
        <f>ROUND(I976*H976,2)</f>
        <v>0</v>
      </c>
      <c r="K976" s="179" t="s">
        <v>141</v>
      </c>
      <c r="L976" s="42"/>
      <c r="M976" s="184" t="s">
        <v>21</v>
      </c>
      <c r="N976" s="185" t="s">
        <v>45</v>
      </c>
      <c r="O976" s="67"/>
      <c r="P976" s="186">
        <f>O976*H976</f>
        <v>0</v>
      </c>
      <c r="Q976" s="186">
        <v>0</v>
      </c>
      <c r="R976" s="186">
        <f>Q976*H976</f>
        <v>0</v>
      </c>
      <c r="S976" s="186">
        <v>0</v>
      </c>
      <c r="T976" s="187">
        <f>S976*H976</f>
        <v>0</v>
      </c>
      <c r="U976" s="37"/>
      <c r="V976" s="37"/>
      <c r="W976" s="37"/>
      <c r="X976" s="37"/>
      <c r="Y976" s="37"/>
      <c r="Z976" s="37"/>
      <c r="AA976" s="37"/>
      <c r="AB976" s="37"/>
      <c r="AC976" s="37"/>
      <c r="AD976" s="37"/>
      <c r="AE976" s="37"/>
      <c r="AR976" s="188" t="s">
        <v>359</v>
      </c>
      <c r="AT976" s="188" t="s">
        <v>124</v>
      </c>
      <c r="AU976" s="188" t="s">
        <v>84</v>
      </c>
      <c r="AY976" s="19" t="s">
        <v>121</v>
      </c>
      <c r="BE976" s="189">
        <f>IF(N976="základní",J976,0)</f>
        <v>0</v>
      </c>
      <c r="BF976" s="189">
        <f>IF(N976="snížená",J976,0)</f>
        <v>0</v>
      </c>
      <c r="BG976" s="189">
        <f>IF(N976="zákl. přenesená",J976,0)</f>
        <v>0</v>
      </c>
      <c r="BH976" s="189">
        <f>IF(N976="sníž. přenesená",J976,0)</f>
        <v>0</v>
      </c>
      <c r="BI976" s="189">
        <f>IF(N976="nulová",J976,0)</f>
        <v>0</v>
      </c>
      <c r="BJ976" s="19" t="s">
        <v>79</v>
      </c>
      <c r="BK976" s="189">
        <f>ROUND(I976*H976,2)</f>
        <v>0</v>
      </c>
      <c r="BL976" s="19" t="s">
        <v>359</v>
      </c>
      <c r="BM976" s="188" t="s">
        <v>1165</v>
      </c>
    </row>
    <row r="977" spans="1:65" s="2" customFormat="1" ht="29.25">
      <c r="A977" s="37"/>
      <c r="B977" s="38"/>
      <c r="C977" s="39"/>
      <c r="D977" s="190" t="s">
        <v>130</v>
      </c>
      <c r="E977" s="39"/>
      <c r="F977" s="191" t="s">
        <v>1166</v>
      </c>
      <c r="G977" s="39"/>
      <c r="H977" s="39"/>
      <c r="I977" s="192"/>
      <c r="J977" s="39"/>
      <c r="K977" s="39"/>
      <c r="L977" s="42"/>
      <c r="M977" s="193"/>
      <c r="N977" s="194"/>
      <c r="O977" s="67"/>
      <c r="P977" s="67"/>
      <c r="Q977" s="67"/>
      <c r="R977" s="67"/>
      <c r="S977" s="67"/>
      <c r="T977" s="68"/>
      <c r="U977" s="37"/>
      <c r="V977" s="37"/>
      <c r="W977" s="37"/>
      <c r="X977" s="37"/>
      <c r="Y977" s="37"/>
      <c r="Z977" s="37"/>
      <c r="AA977" s="37"/>
      <c r="AB977" s="37"/>
      <c r="AC977" s="37"/>
      <c r="AD977" s="37"/>
      <c r="AE977" s="37"/>
      <c r="AT977" s="19" t="s">
        <v>130</v>
      </c>
      <c r="AU977" s="19" t="s">
        <v>84</v>
      </c>
    </row>
    <row r="978" spans="1:65" s="2" customFormat="1" ht="11.25">
      <c r="A978" s="37"/>
      <c r="B978" s="38"/>
      <c r="C978" s="39"/>
      <c r="D978" s="217" t="s">
        <v>144</v>
      </c>
      <c r="E978" s="39"/>
      <c r="F978" s="218" t="s">
        <v>1167</v>
      </c>
      <c r="G978" s="39"/>
      <c r="H978" s="39"/>
      <c r="I978" s="192"/>
      <c r="J978" s="39"/>
      <c r="K978" s="39"/>
      <c r="L978" s="42"/>
      <c r="M978" s="193"/>
      <c r="N978" s="194"/>
      <c r="O978" s="67"/>
      <c r="P978" s="67"/>
      <c r="Q978" s="67"/>
      <c r="R978" s="67"/>
      <c r="S978" s="67"/>
      <c r="T978" s="68"/>
      <c r="U978" s="37"/>
      <c r="V978" s="37"/>
      <c r="W978" s="37"/>
      <c r="X978" s="37"/>
      <c r="Y978" s="37"/>
      <c r="Z978" s="37"/>
      <c r="AA978" s="37"/>
      <c r="AB978" s="37"/>
      <c r="AC978" s="37"/>
      <c r="AD978" s="37"/>
      <c r="AE978" s="37"/>
      <c r="AT978" s="19" t="s">
        <v>144</v>
      </c>
      <c r="AU978" s="19" t="s">
        <v>84</v>
      </c>
    </row>
    <row r="979" spans="1:65" s="12" customFormat="1" ht="22.9" customHeight="1">
      <c r="B979" s="161"/>
      <c r="C979" s="162"/>
      <c r="D979" s="163" t="s">
        <v>73</v>
      </c>
      <c r="E979" s="175" t="s">
        <v>1168</v>
      </c>
      <c r="F979" s="175" t="s">
        <v>1169</v>
      </c>
      <c r="G979" s="162"/>
      <c r="H979" s="162"/>
      <c r="I979" s="165"/>
      <c r="J979" s="176">
        <f>BK979</f>
        <v>0</v>
      </c>
      <c r="K979" s="162"/>
      <c r="L979" s="167"/>
      <c r="M979" s="168"/>
      <c r="N979" s="169"/>
      <c r="O979" s="169"/>
      <c r="P979" s="170">
        <f>SUM(P980:P1145)</f>
        <v>0</v>
      </c>
      <c r="Q979" s="169"/>
      <c r="R979" s="170">
        <f>SUM(R980:R1145)</f>
        <v>0.62384543999999997</v>
      </c>
      <c r="S979" s="169"/>
      <c r="T979" s="171">
        <f>SUM(T980:T1145)</f>
        <v>0</v>
      </c>
      <c r="AR979" s="172" t="s">
        <v>84</v>
      </c>
      <c r="AT979" s="173" t="s">
        <v>73</v>
      </c>
      <c r="AU979" s="173" t="s">
        <v>79</v>
      </c>
      <c r="AY979" s="172" t="s">
        <v>121</v>
      </c>
      <c r="BK979" s="174">
        <f>SUM(BK980:BK1145)</f>
        <v>0</v>
      </c>
    </row>
    <row r="980" spans="1:65" s="2" customFormat="1" ht="16.5" customHeight="1">
      <c r="A980" s="37"/>
      <c r="B980" s="38"/>
      <c r="C980" s="177" t="s">
        <v>1170</v>
      </c>
      <c r="D980" s="177" t="s">
        <v>124</v>
      </c>
      <c r="E980" s="178" t="s">
        <v>1171</v>
      </c>
      <c r="F980" s="179" t="s">
        <v>1172</v>
      </c>
      <c r="G980" s="180" t="s">
        <v>189</v>
      </c>
      <c r="H980" s="181">
        <v>316</v>
      </c>
      <c r="I980" s="182"/>
      <c r="J980" s="183">
        <f>ROUND(I980*H980,2)</f>
        <v>0</v>
      </c>
      <c r="K980" s="179" t="s">
        <v>141</v>
      </c>
      <c r="L980" s="42"/>
      <c r="M980" s="184" t="s">
        <v>21</v>
      </c>
      <c r="N980" s="185" t="s">
        <v>45</v>
      </c>
      <c r="O980" s="67"/>
      <c r="P980" s="186">
        <f>O980*H980</f>
        <v>0</v>
      </c>
      <c r="Q980" s="186">
        <v>0</v>
      </c>
      <c r="R980" s="186">
        <f>Q980*H980</f>
        <v>0</v>
      </c>
      <c r="S980" s="186">
        <v>0</v>
      </c>
      <c r="T980" s="187">
        <f>S980*H980</f>
        <v>0</v>
      </c>
      <c r="U980" s="37"/>
      <c r="V980" s="37"/>
      <c r="W980" s="37"/>
      <c r="X980" s="37"/>
      <c r="Y980" s="37"/>
      <c r="Z980" s="37"/>
      <c r="AA980" s="37"/>
      <c r="AB980" s="37"/>
      <c r="AC980" s="37"/>
      <c r="AD980" s="37"/>
      <c r="AE980" s="37"/>
      <c r="AR980" s="188" t="s">
        <v>359</v>
      </c>
      <c r="AT980" s="188" t="s">
        <v>124</v>
      </c>
      <c r="AU980" s="188" t="s">
        <v>84</v>
      </c>
      <c r="AY980" s="19" t="s">
        <v>121</v>
      </c>
      <c r="BE980" s="189">
        <f>IF(N980="základní",J980,0)</f>
        <v>0</v>
      </c>
      <c r="BF980" s="189">
        <f>IF(N980="snížená",J980,0)</f>
        <v>0</v>
      </c>
      <c r="BG980" s="189">
        <f>IF(N980="zákl. přenesená",J980,0)</f>
        <v>0</v>
      </c>
      <c r="BH980" s="189">
        <f>IF(N980="sníž. přenesená",J980,0)</f>
        <v>0</v>
      </c>
      <c r="BI980" s="189">
        <f>IF(N980="nulová",J980,0)</f>
        <v>0</v>
      </c>
      <c r="BJ980" s="19" t="s">
        <v>79</v>
      </c>
      <c r="BK980" s="189">
        <f>ROUND(I980*H980,2)</f>
        <v>0</v>
      </c>
      <c r="BL980" s="19" t="s">
        <v>359</v>
      </c>
      <c r="BM980" s="188" t="s">
        <v>1173</v>
      </c>
    </row>
    <row r="981" spans="1:65" s="2" customFormat="1" ht="19.5">
      <c r="A981" s="37"/>
      <c r="B981" s="38"/>
      <c r="C981" s="39"/>
      <c r="D981" s="190" t="s">
        <v>130</v>
      </c>
      <c r="E981" s="39"/>
      <c r="F981" s="191" t="s">
        <v>1174</v>
      </c>
      <c r="G981" s="39"/>
      <c r="H981" s="39"/>
      <c r="I981" s="192"/>
      <c r="J981" s="39"/>
      <c r="K981" s="39"/>
      <c r="L981" s="42"/>
      <c r="M981" s="193"/>
      <c r="N981" s="194"/>
      <c r="O981" s="67"/>
      <c r="P981" s="67"/>
      <c r="Q981" s="67"/>
      <c r="R981" s="67"/>
      <c r="S981" s="67"/>
      <c r="T981" s="68"/>
      <c r="U981" s="37"/>
      <c r="V981" s="37"/>
      <c r="W981" s="37"/>
      <c r="X981" s="37"/>
      <c r="Y981" s="37"/>
      <c r="Z981" s="37"/>
      <c r="AA981" s="37"/>
      <c r="AB981" s="37"/>
      <c r="AC981" s="37"/>
      <c r="AD981" s="37"/>
      <c r="AE981" s="37"/>
      <c r="AT981" s="19" t="s">
        <v>130</v>
      </c>
      <c r="AU981" s="19" t="s">
        <v>84</v>
      </c>
    </row>
    <row r="982" spans="1:65" s="2" customFormat="1" ht="11.25">
      <c r="A982" s="37"/>
      <c r="B982" s="38"/>
      <c r="C982" s="39"/>
      <c r="D982" s="217" t="s">
        <v>144</v>
      </c>
      <c r="E982" s="39"/>
      <c r="F982" s="218" t="s">
        <v>1175</v>
      </c>
      <c r="G982" s="39"/>
      <c r="H982" s="39"/>
      <c r="I982" s="192"/>
      <c r="J982" s="39"/>
      <c r="K982" s="39"/>
      <c r="L982" s="42"/>
      <c r="M982" s="193"/>
      <c r="N982" s="194"/>
      <c r="O982" s="67"/>
      <c r="P982" s="67"/>
      <c r="Q982" s="67"/>
      <c r="R982" s="67"/>
      <c r="S982" s="67"/>
      <c r="T982" s="68"/>
      <c r="U982" s="37"/>
      <c r="V982" s="37"/>
      <c r="W982" s="37"/>
      <c r="X982" s="37"/>
      <c r="Y982" s="37"/>
      <c r="Z982" s="37"/>
      <c r="AA982" s="37"/>
      <c r="AB982" s="37"/>
      <c r="AC982" s="37"/>
      <c r="AD982" s="37"/>
      <c r="AE982" s="37"/>
      <c r="AT982" s="19" t="s">
        <v>144</v>
      </c>
      <c r="AU982" s="19" t="s">
        <v>84</v>
      </c>
    </row>
    <row r="983" spans="1:65" s="16" customFormat="1" ht="11.25">
      <c r="B983" s="240"/>
      <c r="C983" s="241"/>
      <c r="D983" s="190" t="s">
        <v>131</v>
      </c>
      <c r="E983" s="242" t="s">
        <v>21</v>
      </c>
      <c r="F983" s="243" t="s">
        <v>1176</v>
      </c>
      <c r="G983" s="241"/>
      <c r="H983" s="242" t="s">
        <v>21</v>
      </c>
      <c r="I983" s="244"/>
      <c r="J983" s="241"/>
      <c r="K983" s="241"/>
      <c r="L983" s="245"/>
      <c r="M983" s="246"/>
      <c r="N983" s="247"/>
      <c r="O983" s="247"/>
      <c r="P983" s="247"/>
      <c r="Q983" s="247"/>
      <c r="R983" s="247"/>
      <c r="S983" s="247"/>
      <c r="T983" s="248"/>
      <c r="AT983" s="249" t="s">
        <v>131</v>
      </c>
      <c r="AU983" s="249" t="s">
        <v>84</v>
      </c>
      <c r="AV983" s="16" t="s">
        <v>79</v>
      </c>
      <c r="AW983" s="16" t="s">
        <v>36</v>
      </c>
      <c r="AX983" s="16" t="s">
        <v>74</v>
      </c>
      <c r="AY983" s="249" t="s">
        <v>121</v>
      </c>
    </row>
    <row r="984" spans="1:65" s="13" customFormat="1" ht="11.25">
      <c r="B984" s="195"/>
      <c r="C984" s="196"/>
      <c r="D984" s="190" t="s">
        <v>131</v>
      </c>
      <c r="E984" s="197" t="s">
        <v>21</v>
      </c>
      <c r="F984" s="198" t="s">
        <v>1177</v>
      </c>
      <c r="G984" s="196"/>
      <c r="H984" s="199">
        <v>146</v>
      </c>
      <c r="I984" s="200"/>
      <c r="J984" s="196"/>
      <c r="K984" s="196"/>
      <c r="L984" s="201"/>
      <c r="M984" s="202"/>
      <c r="N984" s="203"/>
      <c r="O984" s="203"/>
      <c r="P984" s="203"/>
      <c r="Q984" s="203"/>
      <c r="R984" s="203"/>
      <c r="S984" s="203"/>
      <c r="T984" s="204"/>
      <c r="AT984" s="205" t="s">
        <v>131</v>
      </c>
      <c r="AU984" s="205" t="s">
        <v>84</v>
      </c>
      <c r="AV984" s="13" t="s">
        <v>84</v>
      </c>
      <c r="AW984" s="13" t="s">
        <v>36</v>
      </c>
      <c r="AX984" s="13" t="s">
        <v>74</v>
      </c>
      <c r="AY984" s="205" t="s">
        <v>121</v>
      </c>
    </row>
    <row r="985" spans="1:65" s="13" customFormat="1" ht="11.25">
      <c r="B985" s="195"/>
      <c r="C985" s="196"/>
      <c r="D985" s="190" t="s">
        <v>131</v>
      </c>
      <c r="E985" s="197" t="s">
        <v>21</v>
      </c>
      <c r="F985" s="198" t="s">
        <v>1178</v>
      </c>
      <c r="G985" s="196"/>
      <c r="H985" s="199">
        <v>100</v>
      </c>
      <c r="I985" s="200"/>
      <c r="J985" s="196"/>
      <c r="K985" s="196"/>
      <c r="L985" s="201"/>
      <c r="M985" s="202"/>
      <c r="N985" s="203"/>
      <c r="O985" s="203"/>
      <c r="P985" s="203"/>
      <c r="Q985" s="203"/>
      <c r="R985" s="203"/>
      <c r="S985" s="203"/>
      <c r="T985" s="204"/>
      <c r="AT985" s="205" t="s">
        <v>131</v>
      </c>
      <c r="AU985" s="205" t="s">
        <v>84</v>
      </c>
      <c r="AV985" s="13" t="s">
        <v>84</v>
      </c>
      <c r="AW985" s="13" t="s">
        <v>36</v>
      </c>
      <c r="AX985" s="13" t="s">
        <v>74</v>
      </c>
      <c r="AY985" s="205" t="s">
        <v>121</v>
      </c>
    </row>
    <row r="986" spans="1:65" s="13" customFormat="1" ht="11.25">
      <c r="B986" s="195"/>
      <c r="C986" s="196"/>
      <c r="D986" s="190" t="s">
        <v>131</v>
      </c>
      <c r="E986" s="197" t="s">
        <v>21</v>
      </c>
      <c r="F986" s="198" t="s">
        <v>1179</v>
      </c>
      <c r="G986" s="196"/>
      <c r="H986" s="199">
        <v>70</v>
      </c>
      <c r="I986" s="200"/>
      <c r="J986" s="196"/>
      <c r="K986" s="196"/>
      <c r="L986" s="201"/>
      <c r="M986" s="202"/>
      <c r="N986" s="203"/>
      <c r="O986" s="203"/>
      <c r="P986" s="203"/>
      <c r="Q986" s="203"/>
      <c r="R986" s="203"/>
      <c r="S986" s="203"/>
      <c r="T986" s="204"/>
      <c r="AT986" s="205" t="s">
        <v>131</v>
      </c>
      <c r="AU986" s="205" t="s">
        <v>84</v>
      </c>
      <c r="AV986" s="13" t="s">
        <v>84</v>
      </c>
      <c r="AW986" s="13" t="s">
        <v>36</v>
      </c>
      <c r="AX986" s="13" t="s">
        <v>74</v>
      </c>
      <c r="AY986" s="205" t="s">
        <v>121</v>
      </c>
    </row>
    <row r="987" spans="1:65" s="14" customFormat="1" ht="11.25">
      <c r="B987" s="206"/>
      <c r="C987" s="207"/>
      <c r="D987" s="190" t="s">
        <v>131</v>
      </c>
      <c r="E987" s="208" t="s">
        <v>21</v>
      </c>
      <c r="F987" s="209" t="s">
        <v>133</v>
      </c>
      <c r="G987" s="207"/>
      <c r="H987" s="210">
        <v>316</v>
      </c>
      <c r="I987" s="211"/>
      <c r="J987" s="207"/>
      <c r="K987" s="207"/>
      <c r="L987" s="212"/>
      <c r="M987" s="213"/>
      <c r="N987" s="214"/>
      <c r="O987" s="214"/>
      <c r="P987" s="214"/>
      <c r="Q987" s="214"/>
      <c r="R987" s="214"/>
      <c r="S987" s="214"/>
      <c r="T987" s="215"/>
      <c r="AT987" s="216" t="s">
        <v>131</v>
      </c>
      <c r="AU987" s="216" t="s">
        <v>84</v>
      </c>
      <c r="AV987" s="14" t="s">
        <v>128</v>
      </c>
      <c r="AW987" s="14" t="s">
        <v>36</v>
      </c>
      <c r="AX987" s="14" t="s">
        <v>79</v>
      </c>
      <c r="AY987" s="216" t="s">
        <v>121</v>
      </c>
    </row>
    <row r="988" spans="1:65" s="2" customFormat="1" ht="33" customHeight="1">
      <c r="A988" s="37"/>
      <c r="B988" s="38"/>
      <c r="C988" s="230" t="s">
        <v>1180</v>
      </c>
      <c r="D988" s="230" t="s">
        <v>219</v>
      </c>
      <c r="E988" s="231" t="s">
        <v>1181</v>
      </c>
      <c r="F988" s="232" t="s">
        <v>1182</v>
      </c>
      <c r="G988" s="233" t="s">
        <v>189</v>
      </c>
      <c r="H988" s="234">
        <v>331.8</v>
      </c>
      <c r="I988" s="235"/>
      <c r="J988" s="236">
        <f>ROUND(I988*H988,2)</f>
        <v>0</v>
      </c>
      <c r="K988" s="232" t="s">
        <v>21</v>
      </c>
      <c r="L988" s="237"/>
      <c r="M988" s="238" t="s">
        <v>21</v>
      </c>
      <c r="N988" s="239" t="s">
        <v>45</v>
      </c>
      <c r="O988" s="67"/>
      <c r="P988" s="186">
        <f>O988*H988</f>
        <v>0</v>
      </c>
      <c r="Q988" s="186">
        <v>1.8E-3</v>
      </c>
      <c r="R988" s="186">
        <f>Q988*H988</f>
        <v>0.59723999999999999</v>
      </c>
      <c r="S988" s="186">
        <v>0</v>
      </c>
      <c r="T988" s="187">
        <f>S988*H988</f>
        <v>0</v>
      </c>
      <c r="U988" s="37"/>
      <c r="V988" s="37"/>
      <c r="W988" s="37"/>
      <c r="X988" s="37"/>
      <c r="Y988" s="37"/>
      <c r="Z988" s="37"/>
      <c r="AA988" s="37"/>
      <c r="AB988" s="37"/>
      <c r="AC988" s="37"/>
      <c r="AD988" s="37"/>
      <c r="AE988" s="37"/>
      <c r="AR988" s="188" t="s">
        <v>496</v>
      </c>
      <c r="AT988" s="188" t="s">
        <v>219</v>
      </c>
      <c r="AU988" s="188" t="s">
        <v>84</v>
      </c>
      <c r="AY988" s="19" t="s">
        <v>121</v>
      </c>
      <c r="BE988" s="189">
        <f>IF(N988="základní",J988,0)</f>
        <v>0</v>
      </c>
      <c r="BF988" s="189">
        <f>IF(N988="snížená",J988,0)</f>
        <v>0</v>
      </c>
      <c r="BG988" s="189">
        <f>IF(N988="zákl. přenesená",J988,0)</f>
        <v>0</v>
      </c>
      <c r="BH988" s="189">
        <f>IF(N988="sníž. přenesená",J988,0)</f>
        <v>0</v>
      </c>
      <c r="BI988" s="189">
        <f>IF(N988="nulová",J988,0)</f>
        <v>0</v>
      </c>
      <c r="BJ988" s="19" t="s">
        <v>79</v>
      </c>
      <c r="BK988" s="189">
        <f>ROUND(I988*H988,2)</f>
        <v>0</v>
      </c>
      <c r="BL988" s="19" t="s">
        <v>359</v>
      </c>
      <c r="BM988" s="188" t="s">
        <v>1183</v>
      </c>
    </row>
    <row r="989" spans="1:65" s="2" customFormat="1" ht="19.5">
      <c r="A989" s="37"/>
      <c r="B989" s="38"/>
      <c r="C989" s="39"/>
      <c r="D989" s="190" t="s">
        <v>130</v>
      </c>
      <c r="E989" s="39"/>
      <c r="F989" s="191" t="s">
        <v>1182</v>
      </c>
      <c r="G989" s="39"/>
      <c r="H989" s="39"/>
      <c r="I989" s="192"/>
      <c r="J989" s="39"/>
      <c r="K989" s="39"/>
      <c r="L989" s="42"/>
      <c r="M989" s="193"/>
      <c r="N989" s="194"/>
      <c r="O989" s="67"/>
      <c r="P989" s="67"/>
      <c r="Q989" s="67"/>
      <c r="R989" s="67"/>
      <c r="S989" s="67"/>
      <c r="T989" s="68"/>
      <c r="U989" s="37"/>
      <c r="V989" s="37"/>
      <c r="W989" s="37"/>
      <c r="X989" s="37"/>
      <c r="Y989" s="37"/>
      <c r="Z989" s="37"/>
      <c r="AA989" s="37"/>
      <c r="AB989" s="37"/>
      <c r="AC989" s="37"/>
      <c r="AD989" s="37"/>
      <c r="AE989" s="37"/>
      <c r="AT989" s="19" t="s">
        <v>130</v>
      </c>
      <c r="AU989" s="19" t="s">
        <v>84</v>
      </c>
    </row>
    <row r="990" spans="1:65" s="13" customFormat="1" ht="11.25">
      <c r="B990" s="195"/>
      <c r="C990" s="196"/>
      <c r="D990" s="190" t="s">
        <v>131</v>
      </c>
      <c r="E990" s="196"/>
      <c r="F990" s="198" t="s">
        <v>1184</v>
      </c>
      <c r="G990" s="196"/>
      <c r="H990" s="199">
        <v>331.8</v>
      </c>
      <c r="I990" s="200"/>
      <c r="J990" s="196"/>
      <c r="K990" s="196"/>
      <c r="L990" s="201"/>
      <c r="M990" s="202"/>
      <c r="N990" s="203"/>
      <c r="O990" s="203"/>
      <c r="P990" s="203"/>
      <c r="Q990" s="203"/>
      <c r="R990" s="203"/>
      <c r="S990" s="203"/>
      <c r="T990" s="204"/>
      <c r="AT990" s="205" t="s">
        <v>131</v>
      </c>
      <c r="AU990" s="205" t="s">
        <v>84</v>
      </c>
      <c r="AV990" s="13" t="s">
        <v>84</v>
      </c>
      <c r="AW990" s="13" t="s">
        <v>4</v>
      </c>
      <c r="AX990" s="13" t="s">
        <v>79</v>
      </c>
      <c r="AY990" s="205" t="s">
        <v>121</v>
      </c>
    </row>
    <row r="991" spans="1:65" s="2" customFormat="1" ht="21.75" customHeight="1">
      <c r="A991" s="37"/>
      <c r="B991" s="38"/>
      <c r="C991" s="177" t="s">
        <v>1185</v>
      </c>
      <c r="D991" s="177" t="s">
        <v>124</v>
      </c>
      <c r="E991" s="178" t="s">
        <v>1186</v>
      </c>
      <c r="F991" s="179" t="s">
        <v>1187</v>
      </c>
      <c r="G991" s="180" t="s">
        <v>189</v>
      </c>
      <c r="H991" s="181">
        <v>615.54899999999998</v>
      </c>
      <c r="I991" s="182"/>
      <c r="J991" s="183">
        <f>ROUND(I991*H991,2)</f>
        <v>0</v>
      </c>
      <c r="K991" s="179" t="s">
        <v>141</v>
      </c>
      <c r="L991" s="42"/>
      <c r="M991" s="184" t="s">
        <v>21</v>
      </c>
      <c r="N991" s="185" t="s">
        <v>45</v>
      </c>
      <c r="O991" s="67"/>
      <c r="P991" s="186">
        <f>O991*H991</f>
        <v>0</v>
      </c>
      <c r="Q991" s="186">
        <v>0</v>
      </c>
      <c r="R991" s="186">
        <f>Q991*H991</f>
        <v>0</v>
      </c>
      <c r="S991" s="186">
        <v>0</v>
      </c>
      <c r="T991" s="187">
        <f>S991*H991</f>
        <v>0</v>
      </c>
      <c r="U991" s="37"/>
      <c r="V991" s="37"/>
      <c r="W991" s="37"/>
      <c r="X991" s="37"/>
      <c r="Y991" s="37"/>
      <c r="Z991" s="37"/>
      <c r="AA991" s="37"/>
      <c r="AB991" s="37"/>
      <c r="AC991" s="37"/>
      <c r="AD991" s="37"/>
      <c r="AE991" s="37"/>
      <c r="AR991" s="188" t="s">
        <v>359</v>
      </c>
      <c r="AT991" s="188" t="s">
        <v>124</v>
      </c>
      <c r="AU991" s="188" t="s">
        <v>84</v>
      </c>
      <c r="AY991" s="19" t="s">
        <v>121</v>
      </c>
      <c r="BE991" s="189">
        <f>IF(N991="základní",J991,0)</f>
        <v>0</v>
      </c>
      <c r="BF991" s="189">
        <f>IF(N991="snížená",J991,0)</f>
        <v>0</v>
      </c>
      <c r="BG991" s="189">
        <f>IF(N991="zákl. přenesená",J991,0)</f>
        <v>0</v>
      </c>
      <c r="BH991" s="189">
        <f>IF(N991="sníž. přenesená",J991,0)</f>
        <v>0</v>
      </c>
      <c r="BI991" s="189">
        <f>IF(N991="nulová",J991,0)</f>
        <v>0</v>
      </c>
      <c r="BJ991" s="19" t="s">
        <v>79</v>
      </c>
      <c r="BK991" s="189">
        <f>ROUND(I991*H991,2)</f>
        <v>0</v>
      </c>
      <c r="BL991" s="19" t="s">
        <v>359</v>
      </c>
      <c r="BM991" s="188" t="s">
        <v>1188</v>
      </c>
    </row>
    <row r="992" spans="1:65" s="2" customFormat="1" ht="29.25">
      <c r="A992" s="37"/>
      <c r="B992" s="38"/>
      <c r="C992" s="39"/>
      <c r="D992" s="190" t="s">
        <v>130</v>
      </c>
      <c r="E992" s="39"/>
      <c r="F992" s="191" t="s">
        <v>1189</v>
      </c>
      <c r="G992" s="39"/>
      <c r="H992" s="39"/>
      <c r="I992" s="192"/>
      <c r="J992" s="39"/>
      <c r="K992" s="39"/>
      <c r="L992" s="42"/>
      <c r="M992" s="193"/>
      <c r="N992" s="194"/>
      <c r="O992" s="67"/>
      <c r="P992" s="67"/>
      <c r="Q992" s="67"/>
      <c r="R992" s="67"/>
      <c r="S992" s="67"/>
      <c r="T992" s="68"/>
      <c r="U992" s="37"/>
      <c r="V992" s="37"/>
      <c r="W992" s="37"/>
      <c r="X992" s="37"/>
      <c r="Y992" s="37"/>
      <c r="Z992" s="37"/>
      <c r="AA992" s="37"/>
      <c r="AB992" s="37"/>
      <c r="AC992" s="37"/>
      <c r="AD992" s="37"/>
      <c r="AE992" s="37"/>
      <c r="AT992" s="19" t="s">
        <v>130</v>
      </c>
      <c r="AU992" s="19" t="s">
        <v>84</v>
      </c>
    </row>
    <row r="993" spans="1:51" s="2" customFormat="1" ht="11.25">
      <c r="A993" s="37"/>
      <c r="B993" s="38"/>
      <c r="C993" s="39"/>
      <c r="D993" s="217" t="s">
        <v>144</v>
      </c>
      <c r="E993" s="39"/>
      <c r="F993" s="218" t="s">
        <v>1190</v>
      </c>
      <c r="G993" s="39"/>
      <c r="H993" s="39"/>
      <c r="I993" s="192"/>
      <c r="J993" s="39"/>
      <c r="K993" s="39"/>
      <c r="L993" s="42"/>
      <c r="M993" s="193"/>
      <c r="N993" s="194"/>
      <c r="O993" s="67"/>
      <c r="P993" s="67"/>
      <c r="Q993" s="67"/>
      <c r="R993" s="67"/>
      <c r="S993" s="67"/>
      <c r="T993" s="68"/>
      <c r="U993" s="37"/>
      <c r="V993" s="37"/>
      <c r="W993" s="37"/>
      <c r="X993" s="37"/>
      <c r="Y993" s="37"/>
      <c r="Z993" s="37"/>
      <c r="AA993" s="37"/>
      <c r="AB993" s="37"/>
      <c r="AC993" s="37"/>
      <c r="AD993" s="37"/>
      <c r="AE993" s="37"/>
      <c r="AT993" s="19" t="s">
        <v>144</v>
      </c>
      <c r="AU993" s="19" t="s">
        <v>84</v>
      </c>
    </row>
    <row r="994" spans="1:51" s="16" customFormat="1" ht="11.25">
      <c r="B994" s="240"/>
      <c r="C994" s="241"/>
      <c r="D994" s="190" t="s">
        <v>131</v>
      </c>
      <c r="E994" s="242" t="s">
        <v>21</v>
      </c>
      <c r="F994" s="243" t="s">
        <v>1191</v>
      </c>
      <c r="G994" s="241"/>
      <c r="H994" s="242" t="s">
        <v>21</v>
      </c>
      <c r="I994" s="244"/>
      <c r="J994" s="241"/>
      <c r="K994" s="241"/>
      <c r="L994" s="245"/>
      <c r="M994" s="246"/>
      <c r="N994" s="247"/>
      <c r="O994" s="247"/>
      <c r="P994" s="247"/>
      <c r="Q994" s="247"/>
      <c r="R994" s="247"/>
      <c r="S994" s="247"/>
      <c r="T994" s="248"/>
      <c r="AT994" s="249" t="s">
        <v>131</v>
      </c>
      <c r="AU994" s="249" t="s">
        <v>84</v>
      </c>
      <c r="AV994" s="16" t="s">
        <v>79</v>
      </c>
      <c r="AW994" s="16" t="s">
        <v>36</v>
      </c>
      <c r="AX994" s="16" t="s">
        <v>74</v>
      </c>
      <c r="AY994" s="249" t="s">
        <v>121</v>
      </c>
    </row>
    <row r="995" spans="1:51" s="13" customFormat="1" ht="11.25">
      <c r="B995" s="195"/>
      <c r="C995" s="196"/>
      <c r="D995" s="190" t="s">
        <v>131</v>
      </c>
      <c r="E995" s="197" t="s">
        <v>21</v>
      </c>
      <c r="F995" s="198" t="s">
        <v>1192</v>
      </c>
      <c r="G995" s="196"/>
      <c r="H995" s="199">
        <v>188.16</v>
      </c>
      <c r="I995" s="200"/>
      <c r="J995" s="196"/>
      <c r="K995" s="196"/>
      <c r="L995" s="201"/>
      <c r="M995" s="202"/>
      <c r="N995" s="203"/>
      <c r="O995" s="203"/>
      <c r="P995" s="203"/>
      <c r="Q995" s="203"/>
      <c r="R995" s="203"/>
      <c r="S995" s="203"/>
      <c r="T995" s="204"/>
      <c r="AT995" s="205" t="s">
        <v>131</v>
      </c>
      <c r="AU995" s="205" t="s">
        <v>84</v>
      </c>
      <c r="AV995" s="13" t="s">
        <v>84</v>
      </c>
      <c r="AW995" s="13" t="s">
        <v>36</v>
      </c>
      <c r="AX995" s="13" t="s">
        <v>74</v>
      </c>
      <c r="AY995" s="205" t="s">
        <v>121</v>
      </c>
    </row>
    <row r="996" spans="1:51" s="13" customFormat="1" ht="11.25">
      <c r="B996" s="195"/>
      <c r="C996" s="196"/>
      <c r="D996" s="190" t="s">
        <v>131</v>
      </c>
      <c r="E996" s="197" t="s">
        <v>21</v>
      </c>
      <c r="F996" s="198" t="s">
        <v>1193</v>
      </c>
      <c r="G996" s="196"/>
      <c r="H996" s="199">
        <v>13.44</v>
      </c>
      <c r="I996" s="200"/>
      <c r="J996" s="196"/>
      <c r="K996" s="196"/>
      <c r="L996" s="201"/>
      <c r="M996" s="202"/>
      <c r="N996" s="203"/>
      <c r="O996" s="203"/>
      <c r="P996" s="203"/>
      <c r="Q996" s="203"/>
      <c r="R996" s="203"/>
      <c r="S996" s="203"/>
      <c r="T996" s="204"/>
      <c r="AT996" s="205" t="s">
        <v>131</v>
      </c>
      <c r="AU996" s="205" t="s">
        <v>84</v>
      </c>
      <c r="AV996" s="13" t="s">
        <v>84</v>
      </c>
      <c r="AW996" s="13" t="s">
        <v>36</v>
      </c>
      <c r="AX996" s="13" t="s">
        <v>74</v>
      </c>
      <c r="AY996" s="205" t="s">
        <v>121</v>
      </c>
    </row>
    <row r="997" spans="1:51" s="13" customFormat="1" ht="11.25">
      <c r="B997" s="195"/>
      <c r="C997" s="196"/>
      <c r="D997" s="190" t="s">
        <v>131</v>
      </c>
      <c r="E997" s="197" t="s">
        <v>21</v>
      </c>
      <c r="F997" s="198" t="s">
        <v>1194</v>
      </c>
      <c r="G997" s="196"/>
      <c r="H997" s="199">
        <v>17.399999999999999</v>
      </c>
      <c r="I997" s="200"/>
      <c r="J997" s="196"/>
      <c r="K997" s="196"/>
      <c r="L997" s="201"/>
      <c r="M997" s="202"/>
      <c r="N997" s="203"/>
      <c r="O997" s="203"/>
      <c r="P997" s="203"/>
      <c r="Q997" s="203"/>
      <c r="R997" s="203"/>
      <c r="S997" s="203"/>
      <c r="T997" s="204"/>
      <c r="AT997" s="205" t="s">
        <v>131</v>
      </c>
      <c r="AU997" s="205" t="s">
        <v>84</v>
      </c>
      <c r="AV997" s="13" t="s">
        <v>84</v>
      </c>
      <c r="AW997" s="13" t="s">
        <v>36</v>
      </c>
      <c r="AX997" s="13" t="s">
        <v>74</v>
      </c>
      <c r="AY997" s="205" t="s">
        <v>121</v>
      </c>
    </row>
    <row r="998" spans="1:51" s="13" customFormat="1" ht="11.25">
      <c r="B998" s="195"/>
      <c r="C998" s="196"/>
      <c r="D998" s="190" t="s">
        <v>131</v>
      </c>
      <c r="E998" s="197" t="s">
        <v>21</v>
      </c>
      <c r="F998" s="198" t="s">
        <v>1195</v>
      </c>
      <c r="G998" s="196"/>
      <c r="H998" s="199">
        <v>17.760000000000002</v>
      </c>
      <c r="I998" s="200"/>
      <c r="J998" s="196"/>
      <c r="K998" s="196"/>
      <c r="L998" s="201"/>
      <c r="M998" s="202"/>
      <c r="N998" s="203"/>
      <c r="O998" s="203"/>
      <c r="P998" s="203"/>
      <c r="Q998" s="203"/>
      <c r="R998" s="203"/>
      <c r="S998" s="203"/>
      <c r="T998" s="204"/>
      <c r="AT998" s="205" t="s">
        <v>131</v>
      </c>
      <c r="AU998" s="205" t="s">
        <v>84</v>
      </c>
      <c r="AV998" s="13" t="s">
        <v>84</v>
      </c>
      <c r="AW998" s="13" t="s">
        <v>36</v>
      </c>
      <c r="AX998" s="13" t="s">
        <v>74</v>
      </c>
      <c r="AY998" s="205" t="s">
        <v>121</v>
      </c>
    </row>
    <row r="999" spans="1:51" s="13" customFormat="1" ht="11.25">
      <c r="B999" s="195"/>
      <c r="C999" s="196"/>
      <c r="D999" s="190" t="s">
        <v>131</v>
      </c>
      <c r="E999" s="197" t="s">
        <v>21</v>
      </c>
      <c r="F999" s="198" t="s">
        <v>1196</v>
      </c>
      <c r="G999" s="196"/>
      <c r="H999" s="199">
        <v>17.399999999999999</v>
      </c>
      <c r="I999" s="200"/>
      <c r="J999" s="196"/>
      <c r="K999" s="196"/>
      <c r="L999" s="201"/>
      <c r="M999" s="202"/>
      <c r="N999" s="203"/>
      <c r="O999" s="203"/>
      <c r="P999" s="203"/>
      <c r="Q999" s="203"/>
      <c r="R999" s="203"/>
      <c r="S999" s="203"/>
      <c r="T999" s="204"/>
      <c r="AT999" s="205" t="s">
        <v>131</v>
      </c>
      <c r="AU999" s="205" t="s">
        <v>84</v>
      </c>
      <c r="AV999" s="13" t="s">
        <v>84</v>
      </c>
      <c r="AW999" s="13" t="s">
        <v>36</v>
      </c>
      <c r="AX999" s="13" t="s">
        <v>74</v>
      </c>
      <c r="AY999" s="205" t="s">
        <v>121</v>
      </c>
    </row>
    <row r="1000" spans="1:51" s="13" customFormat="1" ht="11.25">
      <c r="B1000" s="195"/>
      <c r="C1000" s="196"/>
      <c r="D1000" s="190" t="s">
        <v>131</v>
      </c>
      <c r="E1000" s="197" t="s">
        <v>21</v>
      </c>
      <c r="F1000" s="198" t="s">
        <v>1197</v>
      </c>
      <c r="G1000" s="196"/>
      <c r="H1000" s="199">
        <v>17.760000000000002</v>
      </c>
      <c r="I1000" s="200"/>
      <c r="J1000" s="196"/>
      <c r="K1000" s="196"/>
      <c r="L1000" s="201"/>
      <c r="M1000" s="202"/>
      <c r="N1000" s="203"/>
      <c r="O1000" s="203"/>
      <c r="P1000" s="203"/>
      <c r="Q1000" s="203"/>
      <c r="R1000" s="203"/>
      <c r="S1000" s="203"/>
      <c r="T1000" s="204"/>
      <c r="AT1000" s="205" t="s">
        <v>131</v>
      </c>
      <c r="AU1000" s="205" t="s">
        <v>84</v>
      </c>
      <c r="AV1000" s="13" t="s">
        <v>84</v>
      </c>
      <c r="AW1000" s="13" t="s">
        <v>36</v>
      </c>
      <c r="AX1000" s="13" t="s">
        <v>74</v>
      </c>
      <c r="AY1000" s="205" t="s">
        <v>121</v>
      </c>
    </row>
    <row r="1001" spans="1:51" s="13" customFormat="1" ht="11.25">
      <c r="B1001" s="195"/>
      <c r="C1001" s="196"/>
      <c r="D1001" s="190" t="s">
        <v>131</v>
      </c>
      <c r="E1001" s="197" t="s">
        <v>21</v>
      </c>
      <c r="F1001" s="198" t="s">
        <v>1198</v>
      </c>
      <c r="G1001" s="196"/>
      <c r="H1001" s="199">
        <v>7.68</v>
      </c>
      <c r="I1001" s="200"/>
      <c r="J1001" s="196"/>
      <c r="K1001" s="196"/>
      <c r="L1001" s="201"/>
      <c r="M1001" s="202"/>
      <c r="N1001" s="203"/>
      <c r="O1001" s="203"/>
      <c r="P1001" s="203"/>
      <c r="Q1001" s="203"/>
      <c r="R1001" s="203"/>
      <c r="S1001" s="203"/>
      <c r="T1001" s="204"/>
      <c r="AT1001" s="205" t="s">
        <v>131</v>
      </c>
      <c r="AU1001" s="205" t="s">
        <v>84</v>
      </c>
      <c r="AV1001" s="13" t="s">
        <v>84</v>
      </c>
      <c r="AW1001" s="13" t="s">
        <v>36</v>
      </c>
      <c r="AX1001" s="13" t="s">
        <v>74</v>
      </c>
      <c r="AY1001" s="205" t="s">
        <v>121</v>
      </c>
    </row>
    <row r="1002" spans="1:51" s="13" customFormat="1" ht="11.25">
      <c r="B1002" s="195"/>
      <c r="C1002" s="196"/>
      <c r="D1002" s="190" t="s">
        <v>131</v>
      </c>
      <c r="E1002" s="197" t="s">
        <v>21</v>
      </c>
      <c r="F1002" s="198" t="s">
        <v>1199</v>
      </c>
      <c r="G1002" s="196"/>
      <c r="H1002" s="199">
        <v>7.2</v>
      </c>
      <c r="I1002" s="200"/>
      <c r="J1002" s="196"/>
      <c r="K1002" s="196"/>
      <c r="L1002" s="201"/>
      <c r="M1002" s="202"/>
      <c r="N1002" s="203"/>
      <c r="O1002" s="203"/>
      <c r="P1002" s="203"/>
      <c r="Q1002" s="203"/>
      <c r="R1002" s="203"/>
      <c r="S1002" s="203"/>
      <c r="T1002" s="204"/>
      <c r="AT1002" s="205" t="s">
        <v>131</v>
      </c>
      <c r="AU1002" s="205" t="s">
        <v>84</v>
      </c>
      <c r="AV1002" s="13" t="s">
        <v>84</v>
      </c>
      <c r="AW1002" s="13" t="s">
        <v>36</v>
      </c>
      <c r="AX1002" s="13" t="s">
        <v>74</v>
      </c>
      <c r="AY1002" s="205" t="s">
        <v>121</v>
      </c>
    </row>
    <row r="1003" spans="1:51" s="13" customFormat="1" ht="11.25">
      <c r="B1003" s="195"/>
      <c r="C1003" s="196"/>
      <c r="D1003" s="190" t="s">
        <v>131</v>
      </c>
      <c r="E1003" s="197" t="s">
        <v>21</v>
      </c>
      <c r="F1003" s="198" t="s">
        <v>1200</v>
      </c>
      <c r="G1003" s="196"/>
      <c r="H1003" s="199">
        <v>7.2</v>
      </c>
      <c r="I1003" s="200"/>
      <c r="J1003" s="196"/>
      <c r="K1003" s="196"/>
      <c r="L1003" s="201"/>
      <c r="M1003" s="202"/>
      <c r="N1003" s="203"/>
      <c r="O1003" s="203"/>
      <c r="P1003" s="203"/>
      <c r="Q1003" s="203"/>
      <c r="R1003" s="203"/>
      <c r="S1003" s="203"/>
      <c r="T1003" s="204"/>
      <c r="AT1003" s="205" t="s">
        <v>131</v>
      </c>
      <c r="AU1003" s="205" t="s">
        <v>84</v>
      </c>
      <c r="AV1003" s="13" t="s">
        <v>84</v>
      </c>
      <c r="AW1003" s="13" t="s">
        <v>36</v>
      </c>
      <c r="AX1003" s="13" t="s">
        <v>74</v>
      </c>
      <c r="AY1003" s="205" t="s">
        <v>121</v>
      </c>
    </row>
    <row r="1004" spans="1:51" s="13" customFormat="1" ht="11.25">
      <c r="B1004" s="195"/>
      <c r="C1004" s="196"/>
      <c r="D1004" s="190" t="s">
        <v>131</v>
      </c>
      <c r="E1004" s="197" t="s">
        <v>21</v>
      </c>
      <c r="F1004" s="198" t="s">
        <v>1201</v>
      </c>
      <c r="G1004" s="196"/>
      <c r="H1004" s="199">
        <v>28.8</v>
      </c>
      <c r="I1004" s="200"/>
      <c r="J1004" s="196"/>
      <c r="K1004" s="196"/>
      <c r="L1004" s="201"/>
      <c r="M1004" s="202"/>
      <c r="N1004" s="203"/>
      <c r="O1004" s="203"/>
      <c r="P1004" s="203"/>
      <c r="Q1004" s="203"/>
      <c r="R1004" s="203"/>
      <c r="S1004" s="203"/>
      <c r="T1004" s="204"/>
      <c r="AT1004" s="205" t="s">
        <v>131</v>
      </c>
      <c r="AU1004" s="205" t="s">
        <v>84</v>
      </c>
      <c r="AV1004" s="13" t="s">
        <v>84</v>
      </c>
      <c r="AW1004" s="13" t="s">
        <v>36</v>
      </c>
      <c r="AX1004" s="13" t="s">
        <v>74</v>
      </c>
      <c r="AY1004" s="205" t="s">
        <v>121</v>
      </c>
    </row>
    <row r="1005" spans="1:51" s="13" customFormat="1" ht="11.25">
      <c r="B1005" s="195"/>
      <c r="C1005" s="196"/>
      <c r="D1005" s="190" t="s">
        <v>131</v>
      </c>
      <c r="E1005" s="197" t="s">
        <v>21</v>
      </c>
      <c r="F1005" s="198" t="s">
        <v>1202</v>
      </c>
      <c r="G1005" s="196"/>
      <c r="H1005" s="199">
        <v>7.2</v>
      </c>
      <c r="I1005" s="200"/>
      <c r="J1005" s="196"/>
      <c r="K1005" s="196"/>
      <c r="L1005" s="201"/>
      <c r="M1005" s="202"/>
      <c r="N1005" s="203"/>
      <c r="O1005" s="203"/>
      <c r="P1005" s="203"/>
      <c r="Q1005" s="203"/>
      <c r="R1005" s="203"/>
      <c r="S1005" s="203"/>
      <c r="T1005" s="204"/>
      <c r="AT1005" s="205" t="s">
        <v>131</v>
      </c>
      <c r="AU1005" s="205" t="s">
        <v>84</v>
      </c>
      <c r="AV1005" s="13" t="s">
        <v>84</v>
      </c>
      <c r="AW1005" s="13" t="s">
        <v>36</v>
      </c>
      <c r="AX1005" s="13" t="s">
        <v>74</v>
      </c>
      <c r="AY1005" s="205" t="s">
        <v>121</v>
      </c>
    </row>
    <row r="1006" spans="1:51" s="13" customFormat="1" ht="11.25">
      <c r="B1006" s="195"/>
      <c r="C1006" s="196"/>
      <c r="D1006" s="190" t="s">
        <v>131</v>
      </c>
      <c r="E1006" s="197" t="s">
        <v>21</v>
      </c>
      <c r="F1006" s="198" t="s">
        <v>1203</v>
      </c>
      <c r="G1006" s="196"/>
      <c r="H1006" s="199">
        <v>14.4</v>
      </c>
      <c r="I1006" s="200"/>
      <c r="J1006" s="196"/>
      <c r="K1006" s="196"/>
      <c r="L1006" s="201"/>
      <c r="M1006" s="202"/>
      <c r="N1006" s="203"/>
      <c r="O1006" s="203"/>
      <c r="P1006" s="203"/>
      <c r="Q1006" s="203"/>
      <c r="R1006" s="203"/>
      <c r="S1006" s="203"/>
      <c r="T1006" s="204"/>
      <c r="AT1006" s="205" t="s">
        <v>131</v>
      </c>
      <c r="AU1006" s="205" t="s">
        <v>84</v>
      </c>
      <c r="AV1006" s="13" t="s">
        <v>84</v>
      </c>
      <c r="AW1006" s="13" t="s">
        <v>36</v>
      </c>
      <c r="AX1006" s="13" t="s">
        <v>74</v>
      </c>
      <c r="AY1006" s="205" t="s">
        <v>121</v>
      </c>
    </row>
    <row r="1007" spans="1:51" s="13" customFormat="1" ht="11.25">
      <c r="B1007" s="195"/>
      <c r="C1007" s="196"/>
      <c r="D1007" s="190" t="s">
        <v>131</v>
      </c>
      <c r="E1007" s="197" t="s">
        <v>21</v>
      </c>
      <c r="F1007" s="198" t="s">
        <v>1204</v>
      </c>
      <c r="G1007" s="196"/>
      <c r="H1007" s="199">
        <v>4.32</v>
      </c>
      <c r="I1007" s="200"/>
      <c r="J1007" s="196"/>
      <c r="K1007" s="196"/>
      <c r="L1007" s="201"/>
      <c r="M1007" s="202"/>
      <c r="N1007" s="203"/>
      <c r="O1007" s="203"/>
      <c r="P1007" s="203"/>
      <c r="Q1007" s="203"/>
      <c r="R1007" s="203"/>
      <c r="S1007" s="203"/>
      <c r="T1007" s="204"/>
      <c r="AT1007" s="205" t="s">
        <v>131</v>
      </c>
      <c r="AU1007" s="205" t="s">
        <v>84</v>
      </c>
      <c r="AV1007" s="13" t="s">
        <v>84</v>
      </c>
      <c r="AW1007" s="13" t="s">
        <v>36</v>
      </c>
      <c r="AX1007" s="13" t="s">
        <v>74</v>
      </c>
      <c r="AY1007" s="205" t="s">
        <v>121</v>
      </c>
    </row>
    <row r="1008" spans="1:51" s="13" customFormat="1" ht="11.25">
      <c r="B1008" s="195"/>
      <c r="C1008" s="196"/>
      <c r="D1008" s="190" t="s">
        <v>131</v>
      </c>
      <c r="E1008" s="197" t="s">
        <v>21</v>
      </c>
      <c r="F1008" s="198" t="s">
        <v>1205</v>
      </c>
      <c r="G1008" s="196"/>
      <c r="H1008" s="199">
        <v>4.32</v>
      </c>
      <c r="I1008" s="200"/>
      <c r="J1008" s="196"/>
      <c r="K1008" s="196"/>
      <c r="L1008" s="201"/>
      <c r="M1008" s="202"/>
      <c r="N1008" s="203"/>
      <c r="O1008" s="203"/>
      <c r="P1008" s="203"/>
      <c r="Q1008" s="203"/>
      <c r="R1008" s="203"/>
      <c r="S1008" s="203"/>
      <c r="T1008" s="204"/>
      <c r="AT1008" s="205" t="s">
        <v>131</v>
      </c>
      <c r="AU1008" s="205" t="s">
        <v>84</v>
      </c>
      <c r="AV1008" s="13" t="s">
        <v>84</v>
      </c>
      <c r="AW1008" s="13" t="s">
        <v>36</v>
      </c>
      <c r="AX1008" s="13" t="s">
        <v>74</v>
      </c>
      <c r="AY1008" s="205" t="s">
        <v>121</v>
      </c>
    </row>
    <row r="1009" spans="2:51" s="13" customFormat="1" ht="11.25">
      <c r="B1009" s="195"/>
      <c r="C1009" s="196"/>
      <c r="D1009" s="190" t="s">
        <v>131</v>
      </c>
      <c r="E1009" s="197" t="s">
        <v>21</v>
      </c>
      <c r="F1009" s="198" t="s">
        <v>1206</v>
      </c>
      <c r="G1009" s="196"/>
      <c r="H1009" s="199">
        <v>30.72</v>
      </c>
      <c r="I1009" s="200"/>
      <c r="J1009" s="196"/>
      <c r="K1009" s="196"/>
      <c r="L1009" s="201"/>
      <c r="M1009" s="202"/>
      <c r="N1009" s="203"/>
      <c r="O1009" s="203"/>
      <c r="P1009" s="203"/>
      <c r="Q1009" s="203"/>
      <c r="R1009" s="203"/>
      <c r="S1009" s="203"/>
      <c r="T1009" s="204"/>
      <c r="AT1009" s="205" t="s">
        <v>131</v>
      </c>
      <c r="AU1009" s="205" t="s">
        <v>84</v>
      </c>
      <c r="AV1009" s="13" t="s">
        <v>84</v>
      </c>
      <c r="AW1009" s="13" t="s">
        <v>36</v>
      </c>
      <c r="AX1009" s="13" t="s">
        <v>74</v>
      </c>
      <c r="AY1009" s="205" t="s">
        <v>121</v>
      </c>
    </row>
    <row r="1010" spans="2:51" s="13" customFormat="1" ht="11.25">
      <c r="B1010" s="195"/>
      <c r="C1010" s="196"/>
      <c r="D1010" s="190" t="s">
        <v>131</v>
      </c>
      <c r="E1010" s="197" t="s">
        <v>21</v>
      </c>
      <c r="F1010" s="198" t="s">
        <v>1207</v>
      </c>
      <c r="G1010" s="196"/>
      <c r="H1010" s="199">
        <v>23.04</v>
      </c>
      <c r="I1010" s="200"/>
      <c r="J1010" s="196"/>
      <c r="K1010" s="196"/>
      <c r="L1010" s="201"/>
      <c r="M1010" s="202"/>
      <c r="N1010" s="203"/>
      <c r="O1010" s="203"/>
      <c r="P1010" s="203"/>
      <c r="Q1010" s="203"/>
      <c r="R1010" s="203"/>
      <c r="S1010" s="203"/>
      <c r="T1010" s="204"/>
      <c r="AT1010" s="205" t="s">
        <v>131</v>
      </c>
      <c r="AU1010" s="205" t="s">
        <v>84</v>
      </c>
      <c r="AV1010" s="13" t="s">
        <v>84</v>
      </c>
      <c r="AW1010" s="13" t="s">
        <v>36</v>
      </c>
      <c r="AX1010" s="13" t="s">
        <v>74</v>
      </c>
      <c r="AY1010" s="205" t="s">
        <v>121</v>
      </c>
    </row>
    <row r="1011" spans="2:51" s="13" customFormat="1" ht="11.25">
      <c r="B1011" s="195"/>
      <c r="C1011" s="196"/>
      <c r="D1011" s="190" t="s">
        <v>131</v>
      </c>
      <c r="E1011" s="197" t="s">
        <v>21</v>
      </c>
      <c r="F1011" s="198" t="s">
        <v>1208</v>
      </c>
      <c r="G1011" s="196"/>
      <c r="H1011" s="199">
        <v>26.88</v>
      </c>
      <c r="I1011" s="200"/>
      <c r="J1011" s="196"/>
      <c r="K1011" s="196"/>
      <c r="L1011" s="201"/>
      <c r="M1011" s="202"/>
      <c r="N1011" s="203"/>
      <c r="O1011" s="203"/>
      <c r="P1011" s="203"/>
      <c r="Q1011" s="203"/>
      <c r="R1011" s="203"/>
      <c r="S1011" s="203"/>
      <c r="T1011" s="204"/>
      <c r="AT1011" s="205" t="s">
        <v>131</v>
      </c>
      <c r="AU1011" s="205" t="s">
        <v>84</v>
      </c>
      <c r="AV1011" s="13" t="s">
        <v>84</v>
      </c>
      <c r="AW1011" s="13" t="s">
        <v>36</v>
      </c>
      <c r="AX1011" s="13" t="s">
        <v>74</v>
      </c>
      <c r="AY1011" s="205" t="s">
        <v>121</v>
      </c>
    </row>
    <row r="1012" spans="2:51" s="13" customFormat="1" ht="11.25">
      <c r="B1012" s="195"/>
      <c r="C1012" s="196"/>
      <c r="D1012" s="190" t="s">
        <v>131</v>
      </c>
      <c r="E1012" s="197" t="s">
        <v>21</v>
      </c>
      <c r="F1012" s="198" t="s">
        <v>1209</v>
      </c>
      <c r="G1012" s="196"/>
      <c r="H1012" s="199">
        <v>2.88</v>
      </c>
      <c r="I1012" s="200"/>
      <c r="J1012" s="196"/>
      <c r="K1012" s="196"/>
      <c r="L1012" s="201"/>
      <c r="M1012" s="202"/>
      <c r="N1012" s="203"/>
      <c r="O1012" s="203"/>
      <c r="P1012" s="203"/>
      <c r="Q1012" s="203"/>
      <c r="R1012" s="203"/>
      <c r="S1012" s="203"/>
      <c r="T1012" s="204"/>
      <c r="AT1012" s="205" t="s">
        <v>131</v>
      </c>
      <c r="AU1012" s="205" t="s">
        <v>84</v>
      </c>
      <c r="AV1012" s="13" t="s">
        <v>84</v>
      </c>
      <c r="AW1012" s="13" t="s">
        <v>36</v>
      </c>
      <c r="AX1012" s="13" t="s">
        <v>74</v>
      </c>
      <c r="AY1012" s="205" t="s">
        <v>121</v>
      </c>
    </row>
    <row r="1013" spans="2:51" s="13" customFormat="1" ht="11.25">
      <c r="B1013" s="195"/>
      <c r="C1013" s="196"/>
      <c r="D1013" s="190" t="s">
        <v>131</v>
      </c>
      <c r="E1013" s="197" t="s">
        <v>21</v>
      </c>
      <c r="F1013" s="198" t="s">
        <v>1210</v>
      </c>
      <c r="G1013" s="196"/>
      <c r="H1013" s="199">
        <v>2.88</v>
      </c>
      <c r="I1013" s="200"/>
      <c r="J1013" s="196"/>
      <c r="K1013" s="196"/>
      <c r="L1013" s="201"/>
      <c r="M1013" s="202"/>
      <c r="N1013" s="203"/>
      <c r="O1013" s="203"/>
      <c r="P1013" s="203"/>
      <c r="Q1013" s="203"/>
      <c r="R1013" s="203"/>
      <c r="S1013" s="203"/>
      <c r="T1013" s="204"/>
      <c r="AT1013" s="205" t="s">
        <v>131</v>
      </c>
      <c r="AU1013" s="205" t="s">
        <v>84</v>
      </c>
      <c r="AV1013" s="13" t="s">
        <v>84</v>
      </c>
      <c r="AW1013" s="13" t="s">
        <v>36</v>
      </c>
      <c r="AX1013" s="13" t="s">
        <v>74</v>
      </c>
      <c r="AY1013" s="205" t="s">
        <v>121</v>
      </c>
    </row>
    <row r="1014" spans="2:51" s="13" customFormat="1" ht="11.25">
      <c r="B1014" s="195"/>
      <c r="C1014" s="196"/>
      <c r="D1014" s="190" t="s">
        <v>131</v>
      </c>
      <c r="E1014" s="197" t="s">
        <v>21</v>
      </c>
      <c r="F1014" s="198" t="s">
        <v>1211</v>
      </c>
      <c r="G1014" s="196"/>
      <c r="H1014" s="199">
        <v>12.682</v>
      </c>
      <c r="I1014" s="200"/>
      <c r="J1014" s="196"/>
      <c r="K1014" s="196"/>
      <c r="L1014" s="201"/>
      <c r="M1014" s="202"/>
      <c r="N1014" s="203"/>
      <c r="O1014" s="203"/>
      <c r="P1014" s="203"/>
      <c r="Q1014" s="203"/>
      <c r="R1014" s="203"/>
      <c r="S1014" s="203"/>
      <c r="T1014" s="204"/>
      <c r="AT1014" s="205" t="s">
        <v>131</v>
      </c>
      <c r="AU1014" s="205" t="s">
        <v>84</v>
      </c>
      <c r="AV1014" s="13" t="s">
        <v>84</v>
      </c>
      <c r="AW1014" s="13" t="s">
        <v>36</v>
      </c>
      <c r="AX1014" s="13" t="s">
        <v>74</v>
      </c>
      <c r="AY1014" s="205" t="s">
        <v>121</v>
      </c>
    </row>
    <row r="1015" spans="2:51" s="13" customFormat="1" ht="11.25">
      <c r="B1015" s="195"/>
      <c r="C1015" s="196"/>
      <c r="D1015" s="190" t="s">
        <v>131</v>
      </c>
      <c r="E1015" s="197" t="s">
        <v>21</v>
      </c>
      <c r="F1015" s="198" t="s">
        <v>1212</v>
      </c>
      <c r="G1015" s="196"/>
      <c r="H1015" s="199">
        <v>12.682</v>
      </c>
      <c r="I1015" s="200"/>
      <c r="J1015" s="196"/>
      <c r="K1015" s="196"/>
      <c r="L1015" s="201"/>
      <c r="M1015" s="202"/>
      <c r="N1015" s="203"/>
      <c r="O1015" s="203"/>
      <c r="P1015" s="203"/>
      <c r="Q1015" s="203"/>
      <c r="R1015" s="203"/>
      <c r="S1015" s="203"/>
      <c r="T1015" s="204"/>
      <c r="AT1015" s="205" t="s">
        <v>131</v>
      </c>
      <c r="AU1015" s="205" t="s">
        <v>84</v>
      </c>
      <c r="AV1015" s="13" t="s">
        <v>84</v>
      </c>
      <c r="AW1015" s="13" t="s">
        <v>36</v>
      </c>
      <c r="AX1015" s="13" t="s">
        <v>74</v>
      </c>
      <c r="AY1015" s="205" t="s">
        <v>121</v>
      </c>
    </row>
    <row r="1016" spans="2:51" s="13" customFormat="1" ht="11.25">
      <c r="B1016" s="195"/>
      <c r="C1016" s="196"/>
      <c r="D1016" s="190" t="s">
        <v>131</v>
      </c>
      <c r="E1016" s="197" t="s">
        <v>21</v>
      </c>
      <c r="F1016" s="198" t="s">
        <v>1213</v>
      </c>
      <c r="G1016" s="196"/>
      <c r="H1016" s="199">
        <v>18</v>
      </c>
      <c r="I1016" s="200"/>
      <c r="J1016" s="196"/>
      <c r="K1016" s="196"/>
      <c r="L1016" s="201"/>
      <c r="M1016" s="202"/>
      <c r="N1016" s="203"/>
      <c r="O1016" s="203"/>
      <c r="P1016" s="203"/>
      <c r="Q1016" s="203"/>
      <c r="R1016" s="203"/>
      <c r="S1016" s="203"/>
      <c r="T1016" s="204"/>
      <c r="AT1016" s="205" t="s">
        <v>131</v>
      </c>
      <c r="AU1016" s="205" t="s">
        <v>84</v>
      </c>
      <c r="AV1016" s="13" t="s">
        <v>84</v>
      </c>
      <c r="AW1016" s="13" t="s">
        <v>36</v>
      </c>
      <c r="AX1016" s="13" t="s">
        <v>74</v>
      </c>
      <c r="AY1016" s="205" t="s">
        <v>121</v>
      </c>
    </row>
    <row r="1017" spans="2:51" s="13" customFormat="1" ht="11.25">
      <c r="B1017" s="195"/>
      <c r="C1017" s="196"/>
      <c r="D1017" s="190" t="s">
        <v>131</v>
      </c>
      <c r="E1017" s="197" t="s">
        <v>21</v>
      </c>
      <c r="F1017" s="198" t="s">
        <v>1214</v>
      </c>
      <c r="G1017" s="196"/>
      <c r="H1017" s="199">
        <v>18</v>
      </c>
      <c r="I1017" s="200"/>
      <c r="J1017" s="196"/>
      <c r="K1017" s="196"/>
      <c r="L1017" s="201"/>
      <c r="M1017" s="202"/>
      <c r="N1017" s="203"/>
      <c r="O1017" s="203"/>
      <c r="P1017" s="203"/>
      <c r="Q1017" s="203"/>
      <c r="R1017" s="203"/>
      <c r="S1017" s="203"/>
      <c r="T1017" s="204"/>
      <c r="AT1017" s="205" t="s">
        <v>131</v>
      </c>
      <c r="AU1017" s="205" t="s">
        <v>84</v>
      </c>
      <c r="AV1017" s="13" t="s">
        <v>84</v>
      </c>
      <c r="AW1017" s="13" t="s">
        <v>36</v>
      </c>
      <c r="AX1017" s="13" t="s">
        <v>74</v>
      </c>
      <c r="AY1017" s="205" t="s">
        <v>121</v>
      </c>
    </row>
    <row r="1018" spans="2:51" s="13" customFormat="1" ht="11.25">
      <c r="B1018" s="195"/>
      <c r="C1018" s="196"/>
      <c r="D1018" s="190" t="s">
        <v>131</v>
      </c>
      <c r="E1018" s="197" t="s">
        <v>21</v>
      </c>
      <c r="F1018" s="198" t="s">
        <v>1215</v>
      </c>
      <c r="G1018" s="196"/>
      <c r="H1018" s="199">
        <v>5.952</v>
      </c>
      <c r="I1018" s="200"/>
      <c r="J1018" s="196"/>
      <c r="K1018" s="196"/>
      <c r="L1018" s="201"/>
      <c r="M1018" s="202"/>
      <c r="N1018" s="203"/>
      <c r="O1018" s="203"/>
      <c r="P1018" s="203"/>
      <c r="Q1018" s="203"/>
      <c r="R1018" s="203"/>
      <c r="S1018" s="203"/>
      <c r="T1018" s="204"/>
      <c r="AT1018" s="205" t="s">
        <v>131</v>
      </c>
      <c r="AU1018" s="205" t="s">
        <v>84</v>
      </c>
      <c r="AV1018" s="13" t="s">
        <v>84</v>
      </c>
      <c r="AW1018" s="13" t="s">
        <v>36</v>
      </c>
      <c r="AX1018" s="13" t="s">
        <v>74</v>
      </c>
      <c r="AY1018" s="205" t="s">
        <v>121</v>
      </c>
    </row>
    <row r="1019" spans="2:51" s="13" customFormat="1" ht="11.25">
      <c r="B1019" s="195"/>
      <c r="C1019" s="196"/>
      <c r="D1019" s="190" t="s">
        <v>131</v>
      </c>
      <c r="E1019" s="197" t="s">
        <v>21</v>
      </c>
      <c r="F1019" s="198" t="s">
        <v>1216</v>
      </c>
      <c r="G1019" s="196"/>
      <c r="H1019" s="199">
        <v>5.952</v>
      </c>
      <c r="I1019" s="200"/>
      <c r="J1019" s="196"/>
      <c r="K1019" s="196"/>
      <c r="L1019" s="201"/>
      <c r="M1019" s="202"/>
      <c r="N1019" s="203"/>
      <c r="O1019" s="203"/>
      <c r="P1019" s="203"/>
      <c r="Q1019" s="203"/>
      <c r="R1019" s="203"/>
      <c r="S1019" s="203"/>
      <c r="T1019" s="204"/>
      <c r="AT1019" s="205" t="s">
        <v>131</v>
      </c>
      <c r="AU1019" s="205" t="s">
        <v>84</v>
      </c>
      <c r="AV1019" s="13" t="s">
        <v>84</v>
      </c>
      <c r="AW1019" s="13" t="s">
        <v>36</v>
      </c>
      <c r="AX1019" s="13" t="s">
        <v>74</v>
      </c>
      <c r="AY1019" s="205" t="s">
        <v>121</v>
      </c>
    </row>
    <row r="1020" spans="2:51" s="13" customFormat="1" ht="11.25">
      <c r="B1020" s="195"/>
      <c r="C1020" s="196"/>
      <c r="D1020" s="190" t="s">
        <v>131</v>
      </c>
      <c r="E1020" s="197" t="s">
        <v>21</v>
      </c>
      <c r="F1020" s="198" t="s">
        <v>1217</v>
      </c>
      <c r="G1020" s="196"/>
      <c r="H1020" s="199">
        <v>5.76</v>
      </c>
      <c r="I1020" s="200"/>
      <c r="J1020" s="196"/>
      <c r="K1020" s="196"/>
      <c r="L1020" s="201"/>
      <c r="M1020" s="202"/>
      <c r="N1020" s="203"/>
      <c r="O1020" s="203"/>
      <c r="P1020" s="203"/>
      <c r="Q1020" s="203"/>
      <c r="R1020" s="203"/>
      <c r="S1020" s="203"/>
      <c r="T1020" s="204"/>
      <c r="AT1020" s="205" t="s">
        <v>131</v>
      </c>
      <c r="AU1020" s="205" t="s">
        <v>84</v>
      </c>
      <c r="AV1020" s="13" t="s">
        <v>84</v>
      </c>
      <c r="AW1020" s="13" t="s">
        <v>36</v>
      </c>
      <c r="AX1020" s="13" t="s">
        <v>74</v>
      </c>
      <c r="AY1020" s="205" t="s">
        <v>121</v>
      </c>
    </row>
    <row r="1021" spans="2:51" s="13" customFormat="1" ht="11.25">
      <c r="B1021" s="195"/>
      <c r="C1021" s="196"/>
      <c r="D1021" s="190" t="s">
        <v>131</v>
      </c>
      <c r="E1021" s="197" t="s">
        <v>21</v>
      </c>
      <c r="F1021" s="198" t="s">
        <v>1218</v>
      </c>
      <c r="G1021" s="196"/>
      <c r="H1021" s="199">
        <v>7.68</v>
      </c>
      <c r="I1021" s="200"/>
      <c r="J1021" s="196"/>
      <c r="K1021" s="196"/>
      <c r="L1021" s="201"/>
      <c r="M1021" s="202"/>
      <c r="N1021" s="203"/>
      <c r="O1021" s="203"/>
      <c r="P1021" s="203"/>
      <c r="Q1021" s="203"/>
      <c r="R1021" s="203"/>
      <c r="S1021" s="203"/>
      <c r="T1021" s="204"/>
      <c r="AT1021" s="205" t="s">
        <v>131</v>
      </c>
      <c r="AU1021" s="205" t="s">
        <v>84</v>
      </c>
      <c r="AV1021" s="13" t="s">
        <v>84</v>
      </c>
      <c r="AW1021" s="13" t="s">
        <v>36</v>
      </c>
      <c r="AX1021" s="13" t="s">
        <v>74</v>
      </c>
      <c r="AY1021" s="205" t="s">
        <v>121</v>
      </c>
    </row>
    <row r="1022" spans="2:51" s="13" customFormat="1" ht="11.25">
      <c r="B1022" s="195"/>
      <c r="C1022" s="196"/>
      <c r="D1022" s="190" t="s">
        <v>131</v>
      </c>
      <c r="E1022" s="197" t="s">
        <v>21</v>
      </c>
      <c r="F1022" s="198" t="s">
        <v>1219</v>
      </c>
      <c r="G1022" s="196"/>
      <c r="H1022" s="199">
        <v>6.72</v>
      </c>
      <c r="I1022" s="200"/>
      <c r="J1022" s="196"/>
      <c r="K1022" s="196"/>
      <c r="L1022" s="201"/>
      <c r="M1022" s="202"/>
      <c r="N1022" s="203"/>
      <c r="O1022" s="203"/>
      <c r="P1022" s="203"/>
      <c r="Q1022" s="203"/>
      <c r="R1022" s="203"/>
      <c r="S1022" s="203"/>
      <c r="T1022" s="204"/>
      <c r="AT1022" s="205" t="s">
        <v>131</v>
      </c>
      <c r="AU1022" s="205" t="s">
        <v>84</v>
      </c>
      <c r="AV1022" s="13" t="s">
        <v>84</v>
      </c>
      <c r="AW1022" s="13" t="s">
        <v>36</v>
      </c>
      <c r="AX1022" s="13" t="s">
        <v>74</v>
      </c>
      <c r="AY1022" s="205" t="s">
        <v>121</v>
      </c>
    </row>
    <row r="1023" spans="2:51" s="13" customFormat="1" ht="11.25">
      <c r="B1023" s="195"/>
      <c r="C1023" s="196"/>
      <c r="D1023" s="190" t="s">
        <v>131</v>
      </c>
      <c r="E1023" s="197" t="s">
        <v>21</v>
      </c>
      <c r="F1023" s="198" t="s">
        <v>1220</v>
      </c>
      <c r="G1023" s="196"/>
      <c r="H1023" s="199">
        <v>3.84</v>
      </c>
      <c r="I1023" s="200"/>
      <c r="J1023" s="196"/>
      <c r="K1023" s="196"/>
      <c r="L1023" s="201"/>
      <c r="M1023" s="202"/>
      <c r="N1023" s="203"/>
      <c r="O1023" s="203"/>
      <c r="P1023" s="203"/>
      <c r="Q1023" s="203"/>
      <c r="R1023" s="203"/>
      <c r="S1023" s="203"/>
      <c r="T1023" s="204"/>
      <c r="AT1023" s="205" t="s">
        <v>131</v>
      </c>
      <c r="AU1023" s="205" t="s">
        <v>84</v>
      </c>
      <c r="AV1023" s="13" t="s">
        <v>84</v>
      </c>
      <c r="AW1023" s="13" t="s">
        <v>36</v>
      </c>
      <c r="AX1023" s="13" t="s">
        <v>74</v>
      </c>
      <c r="AY1023" s="205" t="s">
        <v>121</v>
      </c>
    </row>
    <row r="1024" spans="2:51" s="13" customFormat="1" ht="11.25">
      <c r="B1024" s="195"/>
      <c r="C1024" s="196"/>
      <c r="D1024" s="190" t="s">
        <v>131</v>
      </c>
      <c r="E1024" s="197" t="s">
        <v>21</v>
      </c>
      <c r="F1024" s="198" t="s">
        <v>1221</v>
      </c>
      <c r="G1024" s="196"/>
      <c r="H1024" s="199">
        <v>3.84</v>
      </c>
      <c r="I1024" s="200"/>
      <c r="J1024" s="196"/>
      <c r="K1024" s="196"/>
      <c r="L1024" s="201"/>
      <c r="M1024" s="202"/>
      <c r="N1024" s="203"/>
      <c r="O1024" s="203"/>
      <c r="P1024" s="203"/>
      <c r="Q1024" s="203"/>
      <c r="R1024" s="203"/>
      <c r="S1024" s="203"/>
      <c r="T1024" s="204"/>
      <c r="AT1024" s="205" t="s">
        <v>131</v>
      </c>
      <c r="AU1024" s="205" t="s">
        <v>84</v>
      </c>
      <c r="AV1024" s="13" t="s">
        <v>84</v>
      </c>
      <c r="AW1024" s="13" t="s">
        <v>36</v>
      </c>
      <c r="AX1024" s="13" t="s">
        <v>74</v>
      </c>
      <c r="AY1024" s="205" t="s">
        <v>121</v>
      </c>
    </row>
    <row r="1025" spans="1:65" s="13" customFormat="1" ht="11.25">
      <c r="B1025" s="195"/>
      <c r="C1025" s="196"/>
      <c r="D1025" s="190" t="s">
        <v>131</v>
      </c>
      <c r="E1025" s="197" t="s">
        <v>21</v>
      </c>
      <c r="F1025" s="198" t="s">
        <v>1222</v>
      </c>
      <c r="G1025" s="196"/>
      <c r="H1025" s="199">
        <v>7.016</v>
      </c>
      <c r="I1025" s="200"/>
      <c r="J1025" s="196"/>
      <c r="K1025" s="196"/>
      <c r="L1025" s="201"/>
      <c r="M1025" s="202"/>
      <c r="N1025" s="203"/>
      <c r="O1025" s="203"/>
      <c r="P1025" s="203"/>
      <c r="Q1025" s="203"/>
      <c r="R1025" s="203"/>
      <c r="S1025" s="203"/>
      <c r="T1025" s="204"/>
      <c r="AT1025" s="205" t="s">
        <v>131</v>
      </c>
      <c r="AU1025" s="205" t="s">
        <v>84</v>
      </c>
      <c r="AV1025" s="13" t="s">
        <v>84</v>
      </c>
      <c r="AW1025" s="13" t="s">
        <v>36</v>
      </c>
      <c r="AX1025" s="13" t="s">
        <v>74</v>
      </c>
      <c r="AY1025" s="205" t="s">
        <v>121</v>
      </c>
    </row>
    <row r="1026" spans="1:65" s="13" customFormat="1" ht="11.25">
      <c r="B1026" s="195"/>
      <c r="C1026" s="196"/>
      <c r="D1026" s="190" t="s">
        <v>131</v>
      </c>
      <c r="E1026" s="197" t="s">
        <v>21</v>
      </c>
      <c r="F1026" s="198" t="s">
        <v>1223</v>
      </c>
      <c r="G1026" s="196"/>
      <c r="H1026" s="199">
        <v>15.36</v>
      </c>
      <c r="I1026" s="200"/>
      <c r="J1026" s="196"/>
      <c r="K1026" s="196"/>
      <c r="L1026" s="201"/>
      <c r="M1026" s="202"/>
      <c r="N1026" s="203"/>
      <c r="O1026" s="203"/>
      <c r="P1026" s="203"/>
      <c r="Q1026" s="203"/>
      <c r="R1026" s="203"/>
      <c r="S1026" s="203"/>
      <c r="T1026" s="204"/>
      <c r="AT1026" s="205" t="s">
        <v>131</v>
      </c>
      <c r="AU1026" s="205" t="s">
        <v>84</v>
      </c>
      <c r="AV1026" s="13" t="s">
        <v>84</v>
      </c>
      <c r="AW1026" s="13" t="s">
        <v>36</v>
      </c>
      <c r="AX1026" s="13" t="s">
        <v>74</v>
      </c>
      <c r="AY1026" s="205" t="s">
        <v>121</v>
      </c>
    </row>
    <row r="1027" spans="1:65" s="13" customFormat="1" ht="11.25">
      <c r="B1027" s="195"/>
      <c r="C1027" s="196"/>
      <c r="D1027" s="190" t="s">
        <v>131</v>
      </c>
      <c r="E1027" s="197" t="s">
        <v>21</v>
      </c>
      <c r="F1027" s="198" t="s">
        <v>1224</v>
      </c>
      <c r="G1027" s="196"/>
      <c r="H1027" s="199">
        <v>8</v>
      </c>
      <c r="I1027" s="200"/>
      <c r="J1027" s="196"/>
      <c r="K1027" s="196"/>
      <c r="L1027" s="201"/>
      <c r="M1027" s="202"/>
      <c r="N1027" s="203"/>
      <c r="O1027" s="203"/>
      <c r="P1027" s="203"/>
      <c r="Q1027" s="203"/>
      <c r="R1027" s="203"/>
      <c r="S1027" s="203"/>
      <c r="T1027" s="204"/>
      <c r="AT1027" s="205" t="s">
        <v>131</v>
      </c>
      <c r="AU1027" s="205" t="s">
        <v>84</v>
      </c>
      <c r="AV1027" s="13" t="s">
        <v>84</v>
      </c>
      <c r="AW1027" s="13" t="s">
        <v>36</v>
      </c>
      <c r="AX1027" s="13" t="s">
        <v>74</v>
      </c>
      <c r="AY1027" s="205" t="s">
        <v>121</v>
      </c>
    </row>
    <row r="1028" spans="1:65" s="13" customFormat="1" ht="11.25">
      <c r="B1028" s="195"/>
      <c r="C1028" s="196"/>
      <c r="D1028" s="190" t="s">
        <v>131</v>
      </c>
      <c r="E1028" s="197" t="s">
        <v>21</v>
      </c>
      <c r="F1028" s="198" t="s">
        <v>1225</v>
      </c>
      <c r="G1028" s="196"/>
      <c r="H1028" s="199">
        <v>3.84</v>
      </c>
      <c r="I1028" s="200"/>
      <c r="J1028" s="196"/>
      <c r="K1028" s="196"/>
      <c r="L1028" s="201"/>
      <c r="M1028" s="202"/>
      <c r="N1028" s="203"/>
      <c r="O1028" s="203"/>
      <c r="P1028" s="203"/>
      <c r="Q1028" s="203"/>
      <c r="R1028" s="203"/>
      <c r="S1028" s="203"/>
      <c r="T1028" s="204"/>
      <c r="AT1028" s="205" t="s">
        <v>131</v>
      </c>
      <c r="AU1028" s="205" t="s">
        <v>84</v>
      </c>
      <c r="AV1028" s="13" t="s">
        <v>84</v>
      </c>
      <c r="AW1028" s="13" t="s">
        <v>36</v>
      </c>
      <c r="AX1028" s="13" t="s">
        <v>74</v>
      </c>
      <c r="AY1028" s="205" t="s">
        <v>121</v>
      </c>
    </row>
    <row r="1029" spans="1:65" s="13" customFormat="1" ht="11.25">
      <c r="B1029" s="195"/>
      <c r="C1029" s="196"/>
      <c r="D1029" s="190" t="s">
        <v>131</v>
      </c>
      <c r="E1029" s="197" t="s">
        <v>21</v>
      </c>
      <c r="F1029" s="198" t="s">
        <v>1226</v>
      </c>
      <c r="G1029" s="196"/>
      <c r="H1029" s="199">
        <v>3.84</v>
      </c>
      <c r="I1029" s="200"/>
      <c r="J1029" s="196"/>
      <c r="K1029" s="196"/>
      <c r="L1029" s="201"/>
      <c r="M1029" s="202"/>
      <c r="N1029" s="203"/>
      <c r="O1029" s="203"/>
      <c r="P1029" s="203"/>
      <c r="Q1029" s="203"/>
      <c r="R1029" s="203"/>
      <c r="S1029" s="203"/>
      <c r="T1029" s="204"/>
      <c r="AT1029" s="205" t="s">
        <v>131</v>
      </c>
      <c r="AU1029" s="205" t="s">
        <v>84</v>
      </c>
      <c r="AV1029" s="13" t="s">
        <v>84</v>
      </c>
      <c r="AW1029" s="13" t="s">
        <v>36</v>
      </c>
      <c r="AX1029" s="13" t="s">
        <v>74</v>
      </c>
      <c r="AY1029" s="205" t="s">
        <v>121</v>
      </c>
    </row>
    <row r="1030" spans="1:65" s="13" customFormat="1" ht="11.25">
      <c r="B1030" s="195"/>
      <c r="C1030" s="196"/>
      <c r="D1030" s="190" t="s">
        <v>131</v>
      </c>
      <c r="E1030" s="197" t="s">
        <v>21</v>
      </c>
      <c r="F1030" s="198" t="s">
        <v>1227</v>
      </c>
      <c r="G1030" s="196"/>
      <c r="H1030" s="199">
        <v>4.3049999999999997</v>
      </c>
      <c r="I1030" s="200"/>
      <c r="J1030" s="196"/>
      <c r="K1030" s="196"/>
      <c r="L1030" s="201"/>
      <c r="M1030" s="202"/>
      <c r="N1030" s="203"/>
      <c r="O1030" s="203"/>
      <c r="P1030" s="203"/>
      <c r="Q1030" s="203"/>
      <c r="R1030" s="203"/>
      <c r="S1030" s="203"/>
      <c r="T1030" s="204"/>
      <c r="AT1030" s="205" t="s">
        <v>131</v>
      </c>
      <c r="AU1030" s="205" t="s">
        <v>84</v>
      </c>
      <c r="AV1030" s="13" t="s">
        <v>84</v>
      </c>
      <c r="AW1030" s="13" t="s">
        <v>36</v>
      </c>
      <c r="AX1030" s="13" t="s">
        <v>74</v>
      </c>
      <c r="AY1030" s="205" t="s">
        <v>121</v>
      </c>
    </row>
    <row r="1031" spans="1:65" s="13" customFormat="1" ht="11.25">
      <c r="B1031" s="195"/>
      <c r="C1031" s="196"/>
      <c r="D1031" s="190" t="s">
        <v>131</v>
      </c>
      <c r="E1031" s="197" t="s">
        <v>21</v>
      </c>
      <c r="F1031" s="198" t="s">
        <v>1228</v>
      </c>
      <c r="G1031" s="196"/>
      <c r="H1031" s="199">
        <v>7.68</v>
      </c>
      <c r="I1031" s="200"/>
      <c r="J1031" s="196"/>
      <c r="K1031" s="196"/>
      <c r="L1031" s="201"/>
      <c r="M1031" s="202"/>
      <c r="N1031" s="203"/>
      <c r="O1031" s="203"/>
      <c r="P1031" s="203"/>
      <c r="Q1031" s="203"/>
      <c r="R1031" s="203"/>
      <c r="S1031" s="203"/>
      <c r="T1031" s="204"/>
      <c r="AT1031" s="205" t="s">
        <v>131</v>
      </c>
      <c r="AU1031" s="205" t="s">
        <v>84</v>
      </c>
      <c r="AV1031" s="13" t="s">
        <v>84</v>
      </c>
      <c r="AW1031" s="13" t="s">
        <v>36</v>
      </c>
      <c r="AX1031" s="13" t="s">
        <v>74</v>
      </c>
      <c r="AY1031" s="205" t="s">
        <v>121</v>
      </c>
    </row>
    <row r="1032" spans="1:65" s="13" customFormat="1" ht="11.25">
      <c r="B1032" s="195"/>
      <c r="C1032" s="196"/>
      <c r="D1032" s="190" t="s">
        <v>131</v>
      </c>
      <c r="E1032" s="197" t="s">
        <v>21</v>
      </c>
      <c r="F1032" s="198" t="s">
        <v>1229</v>
      </c>
      <c r="G1032" s="196"/>
      <c r="H1032" s="199">
        <v>4.32</v>
      </c>
      <c r="I1032" s="200"/>
      <c r="J1032" s="196"/>
      <c r="K1032" s="196"/>
      <c r="L1032" s="201"/>
      <c r="M1032" s="202"/>
      <c r="N1032" s="203"/>
      <c r="O1032" s="203"/>
      <c r="P1032" s="203"/>
      <c r="Q1032" s="203"/>
      <c r="R1032" s="203"/>
      <c r="S1032" s="203"/>
      <c r="T1032" s="204"/>
      <c r="AT1032" s="205" t="s">
        <v>131</v>
      </c>
      <c r="AU1032" s="205" t="s">
        <v>84</v>
      </c>
      <c r="AV1032" s="13" t="s">
        <v>84</v>
      </c>
      <c r="AW1032" s="13" t="s">
        <v>36</v>
      </c>
      <c r="AX1032" s="13" t="s">
        <v>74</v>
      </c>
      <c r="AY1032" s="205" t="s">
        <v>121</v>
      </c>
    </row>
    <row r="1033" spans="1:65" s="13" customFormat="1" ht="11.25">
      <c r="B1033" s="195"/>
      <c r="C1033" s="196"/>
      <c r="D1033" s="190" t="s">
        <v>131</v>
      </c>
      <c r="E1033" s="197" t="s">
        <v>21</v>
      </c>
      <c r="F1033" s="198" t="s">
        <v>1230</v>
      </c>
      <c r="G1033" s="196"/>
      <c r="H1033" s="199">
        <v>4.32</v>
      </c>
      <c r="I1033" s="200"/>
      <c r="J1033" s="196"/>
      <c r="K1033" s="196"/>
      <c r="L1033" s="201"/>
      <c r="M1033" s="202"/>
      <c r="N1033" s="203"/>
      <c r="O1033" s="203"/>
      <c r="P1033" s="203"/>
      <c r="Q1033" s="203"/>
      <c r="R1033" s="203"/>
      <c r="S1033" s="203"/>
      <c r="T1033" s="204"/>
      <c r="AT1033" s="205" t="s">
        <v>131</v>
      </c>
      <c r="AU1033" s="205" t="s">
        <v>84</v>
      </c>
      <c r="AV1033" s="13" t="s">
        <v>84</v>
      </c>
      <c r="AW1033" s="13" t="s">
        <v>36</v>
      </c>
      <c r="AX1033" s="13" t="s">
        <v>74</v>
      </c>
      <c r="AY1033" s="205" t="s">
        <v>121</v>
      </c>
    </row>
    <row r="1034" spans="1:65" s="13" customFormat="1" ht="11.25">
      <c r="B1034" s="195"/>
      <c r="C1034" s="196"/>
      <c r="D1034" s="190" t="s">
        <v>131</v>
      </c>
      <c r="E1034" s="197" t="s">
        <v>21</v>
      </c>
      <c r="F1034" s="198" t="s">
        <v>1231</v>
      </c>
      <c r="G1034" s="196"/>
      <c r="H1034" s="199">
        <v>8.16</v>
      </c>
      <c r="I1034" s="200"/>
      <c r="J1034" s="196"/>
      <c r="K1034" s="196"/>
      <c r="L1034" s="201"/>
      <c r="M1034" s="202"/>
      <c r="N1034" s="203"/>
      <c r="O1034" s="203"/>
      <c r="P1034" s="203"/>
      <c r="Q1034" s="203"/>
      <c r="R1034" s="203"/>
      <c r="S1034" s="203"/>
      <c r="T1034" s="204"/>
      <c r="AT1034" s="205" t="s">
        <v>131</v>
      </c>
      <c r="AU1034" s="205" t="s">
        <v>84</v>
      </c>
      <c r="AV1034" s="13" t="s">
        <v>84</v>
      </c>
      <c r="AW1034" s="13" t="s">
        <v>36</v>
      </c>
      <c r="AX1034" s="13" t="s">
        <v>74</v>
      </c>
      <c r="AY1034" s="205" t="s">
        <v>121</v>
      </c>
    </row>
    <row r="1035" spans="1:65" s="13" customFormat="1" ht="11.25">
      <c r="B1035" s="195"/>
      <c r="C1035" s="196"/>
      <c r="D1035" s="190" t="s">
        <v>131</v>
      </c>
      <c r="E1035" s="197" t="s">
        <v>21</v>
      </c>
      <c r="F1035" s="198" t="s">
        <v>1232</v>
      </c>
      <c r="G1035" s="196"/>
      <c r="H1035" s="199">
        <v>8.16</v>
      </c>
      <c r="I1035" s="200"/>
      <c r="J1035" s="196"/>
      <c r="K1035" s="196"/>
      <c r="L1035" s="201"/>
      <c r="M1035" s="202"/>
      <c r="N1035" s="203"/>
      <c r="O1035" s="203"/>
      <c r="P1035" s="203"/>
      <c r="Q1035" s="203"/>
      <c r="R1035" s="203"/>
      <c r="S1035" s="203"/>
      <c r="T1035" s="204"/>
      <c r="AT1035" s="205" t="s">
        <v>131</v>
      </c>
      <c r="AU1035" s="205" t="s">
        <v>84</v>
      </c>
      <c r="AV1035" s="13" t="s">
        <v>84</v>
      </c>
      <c r="AW1035" s="13" t="s">
        <v>36</v>
      </c>
      <c r="AX1035" s="13" t="s">
        <v>74</v>
      </c>
      <c r="AY1035" s="205" t="s">
        <v>121</v>
      </c>
    </row>
    <row r="1036" spans="1:65" s="14" customFormat="1" ht="11.25">
      <c r="B1036" s="206"/>
      <c r="C1036" s="207"/>
      <c r="D1036" s="190" t="s">
        <v>131</v>
      </c>
      <c r="E1036" s="208" t="s">
        <v>21</v>
      </c>
      <c r="F1036" s="209" t="s">
        <v>133</v>
      </c>
      <c r="G1036" s="207"/>
      <c r="H1036" s="210">
        <v>615.54900000000009</v>
      </c>
      <c r="I1036" s="211"/>
      <c r="J1036" s="207"/>
      <c r="K1036" s="207"/>
      <c r="L1036" s="212"/>
      <c r="M1036" s="213"/>
      <c r="N1036" s="214"/>
      <c r="O1036" s="214"/>
      <c r="P1036" s="214"/>
      <c r="Q1036" s="214"/>
      <c r="R1036" s="214"/>
      <c r="S1036" s="214"/>
      <c r="T1036" s="215"/>
      <c r="AT1036" s="216" t="s">
        <v>131</v>
      </c>
      <c r="AU1036" s="216" t="s">
        <v>84</v>
      </c>
      <c r="AV1036" s="14" t="s">
        <v>128</v>
      </c>
      <c r="AW1036" s="14" t="s">
        <v>36</v>
      </c>
      <c r="AX1036" s="14" t="s">
        <v>79</v>
      </c>
      <c r="AY1036" s="216" t="s">
        <v>121</v>
      </c>
    </row>
    <row r="1037" spans="1:65" s="2" customFormat="1" ht="16.5" customHeight="1">
      <c r="A1037" s="37"/>
      <c r="B1037" s="38"/>
      <c r="C1037" s="230" t="s">
        <v>1233</v>
      </c>
      <c r="D1037" s="230" t="s">
        <v>219</v>
      </c>
      <c r="E1037" s="231" t="s">
        <v>1234</v>
      </c>
      <c r="F1037" s="232" t="s">
        <v>1235</v>
      </c>
      <c r="G1037" s="233" t="s">
        <v>189</v>
      </c>
      <c r="H1037" s="234">
        <v>646.32600000000002</v>
      </c>
      <c r="I1037" s="235"/>
      <c r="J1037" s="236">
        <f>ROUND(I1037*H1037,2)</f>
        <v>0</v>
      </c>
      <c r="K1037" s="232" t="s">
        <v>141</v>
      </c>
      <c r="L1037" s="237"/>
      <c r="M1037" s="238" t="s">
        <v>21</v>
      </c>
      <c r="N1037" s="239" t="s">
        <v>45</v>
      </c>
      <c r="O1037" s="67"/>
      <c r="P1037" s="186">
        <f>O1037*H1037</f>
        <v>0</v>
      </c>
      <c r="Q1037" s="186">
        <v>0</v>
      </c>
      <c r="R1037" s="186">
        <f>Q1037*H1037</f>
        <v>0</v>
      </c>
      <c r="S1037" s="186">
        <v>0</v>
      </c>
      <c r="T1037" s="187">
        <f>S1037*H1037</f>
        <v>0</v>
      </c>
      <c r="U1037" s="37"/>
      <c r="V1037" s="37"/>
      <c r="W1037" s="37"/>
      <c r="X1037" s="37"/>
      <c r="Y1037" s="37"/>
      <c r="Z1037" s="37"/>
      <c r="AA1037" s="37"/>
      <c r="AB1037" s="37"/>
      <c r="AC1037" s="37"/>
      <c r="AD1037" s="37"/>
      <c r="AE1037" s="37"/>
      <c r="AR1037" s="188" t="s">
        <v>496</v>
      </c>
      <c r="AT1037" s="188" t="s">
        <v>219</v>
      </c>
      <c r="AU1037" s="188" t="s">
        <v>84</v>
      </c>
      <c r="AY1037" s="19" t="s">
        <v>121</v>
      </c>
      <c r="BE1037" s="189">
        <f>IF(N1037="základní",J1037,0)</f>
        <v>0</v>
      </c>
      <c r="BF1037" s="189">
        <f>IF(N1037="snížená",J1037,0)</f>
        <v>0</v>
      </c>
      <c r="BG1037" s="189">
        <f>IF(N1037="zákl. přenesená",J1037,0)</f>
        <v>0</v>
      </c>
      <c r="BH1037" s="189">
        <f>IF(N1037="sníž. přenesená",J1037,0)</f>
        <v>0</v>
      </c>
      <c r="BI1037" s="189">
        <f>IF(N1037="nulová",J1037,0)</f>
        <v>0</v>
      </c>
      <c r="BJ1037" s="19" t="s">
        <v>79</v>
      </c>
      <c r="BK1037" s="189">
        <f>ROUND(I1037*H1037,2)</f>
        <v>0</v>
      </c>
      <c r="BL1037" s="19" t="s">
        <v>359</v>
      </c>
      <c r="BM1037" s="188" t="s">
        <v>1236</v>
      </c>
    </row>
    <row r="1038" spans="1:65" s="2" customFormat="1" ht="11.25">
      <c r="A1038" s="37"/>
      <c r="B1038" s="38"/>
      <c r="C1038" s="39"/>
      <c r="D1038" s="190" t="s">
        <v>130</v>
      </c>
      <c r="E1038" s="39"/>
      <c r="F1038" s="191" t="s">
        <v>1235</v>
      </c>
      <c r="G1038" s="39"/>
      <c r="H1038" s="39"/>
      <c r="I1038" s="192"/>
      <c r="J1038" s="39"/>
      <c r="K1038" s="39"/>
      <c r="L1038" s="42"/>
      <c r="M1038" s="193"/>
      <c r="N1038" s="194"/>
      <c r="O1038" s="67"/>
      <c r="P1038" s="67"/>
      <c r="Q1038" s="67"/>
      <c r="R1038" s="67"/>
      <c r="S1038" s="67"/>
      <c r="T1038" s="68"/>
      <c r="U1038" s="37"/>
      <c r="V1038" s="37"/>
      <c r="W1038" s="37"/>
      <c r="X1038" s="37"/>
      <c r="Y1038" s="37"/>
      <c r="Z1038" s="37"/>
      <c r="AA1038" s="37"/>
      <c r="AB1038" s="37"/>
      <c r="AC1038" s="37"/>
      <c r="AD1038" s="37"/>
      <c r="AE1038" s="37"/>
      <c r="AT1038" s="19" t="s">
        <v>130</v>
      </c>
      <c r="AU1038" s="19" t="s">
        <v>84</v>
      </c>
    </row>
    <row r="1039" spans="1:65" s="13" customFormat="1" ht="11.25">
      <c r="B1039" s="195"/>
      <c r="C1039" s="196"/>
      <c r="D1039" s="190" t="s">
        <v>131</v>
      </c>
      <c r="E1039" s="196"/>
      <c r="F1039" s="198" t="s">
        <v>1237</v>
      </c>
      <c r="G1039" s="196"/>
      <c r="H1039" s="199">
        <v>646.32600000000002</v>
      </c>
      <c r="I1039" s="200"/>
      <c r="J1039" s="196"/>
      <c r="K1039" s="196"/>
      <c r="L1039" s="201"/>
      <c r="M1039" s="202"/>
      <c r="N1039" s="203"/>
      <c r="O1039" s="203"/>
      <c r="P1039" s="203"/>
      <c r="Q1039" s="203"/>
      <c r="R1039" s="203"/>
      <c r="S1039" s="203"/>
      <c r="T1039" s="204"/>
      <c r="AT1039" s="205" t="s">
        <v>131</v>
      </c>
      <c r="AU1039" s="205" t="s">
        <v>84</v>
      </c>
      <c r="AV1039" s="13" t="s">
        <v>84</v>
      </c>
      <c r="AW1039" s="13" t="s">
        <v>4</v>
      </c>
      <c r="AX1039" s="13" t="s">
        <v>79</v>
      </c>
      <c r="AY1039" s="205" t="s">
        <v>121</v>
      </c>
    </row>
    <row r="1040" spans="1:65" s="2" customFormat="1" ht="21.75" customHeight="1">
      <c r="A1040" s="37"/>
      <c r="B1040" s="38"/>
      <c r="C1040" s="230" t="s">
        <v>1238</v>
      </c>
      <c r="D1040" s="230" t="s">
        <v>219</v>
      </c>
      <c r="E1040" s="231" t="s">
        <v>1239</v>
      </c>
      <c r="F1040" s="232" t="s">
        <v>1240</v>
      </c>
      <c r="G1040" s="233" t="s">
        <v>127</v>
      </c>
      <c r="H1040" s="234">
        <v>1590.624</v>
      </c>
      <c r="I1040" s="235"/>
      <c r="J1040" s="236">
        <f>ROUND(I1040*H1040,2)</f>
        <v>0</v>
      </c>
      <c r="K1040" s="232" t="s">
        <v>141</v>
      </c>
      <c r="L1040" s="237"/>
      <c r="M1040" s="238" t="s">
        <v>21</v>
      </c>
      <c r="N1040" s="239" t="s">
        <v>45</v>
      </c>
      <c r="O1040" s="67"/>
      <c r="P1040" s="186">
        <f>O1040*H1040</f>
        <v>0</v>
      </c>
      <c r="Q1040" s="186">
        <v>0</v>
      </c>
      <c r="R1040" s="186">
        <f>Q1040*H1040</f>
        <v>0</v>
      </c>
      <c r="S1040" s="186">
        <v>0</v>
      </c>
      <c r="T1040" s="187">
        <f>S1040*H1040</f>
        <v>0</v>
      </c>
      <c r="U1040" s="37"/>
      <c r="V1040" s="37"/>
      <c r="W1040" s="37"/>
      <c r="X1040" s="37"/>
      <c r="Y1040" s="37"/>
      <c r="Z1040" s="37"/>
      <c r="AA1040" s="37"/>
      <c r="AB1040" s="37"/>
      <c r="AC1040" s="37"/>
      <c r="AD1040" s="37"/>
      <c r="AE1040" s="37"/>
      <c r="AR1040" s="188" t="s">
        <v>496</v>
      </c>
      <c r="AT1040" s="188" t="s">
        <v>219</v>
      </c>
      <c r="AU1040" s="188" t="s">
        <v>84</v>
      </c>
      <c r="AY1040" s="19" t="s">
        <v>121</v>
      </c>
      <c r="BE1040" s="189">
        <f>IF(N1040="základní",J1040,0)</f>
        <v>0</v>
      </c>
      <c r="BF1040" s="189">
        <f>IF(N1040="snížená",J1040,0)</f>
        <v>0</v>
      </c>
      <c r="BG1040" s="189">
        <f>IF(N1040="zákl. přenesená",J1040,0)</f>
        <v>0</v>
      </c>
      <c r="BH1040" s="189">
        <f>IF(N1040="sníž. přenesená",J1040,0)</f>
        <v>0</v>
      </c>
      <c r="BI1040" s="189">
        <f>IF(N1040="nulová",J1040,0)</f>
        <v>0</v>
      </c>
      <c r="BJ1040" s="19" t="s">
        <v>79</v>
      </c>
      <c r="BK1040" s="189">
        <f>ROUND(I1040*H1040,2)</f>
        <v>0</v>
      </c>
      <c r="BL1040" s="19" t="s">
        <v>359</v>
      </c>
      <c r="BM1040" s="188" t="s">
        <v>1241</v>
      </c>
    </row>
    <row r="1041" spans="1:51" s="2" customFormat="1" ht="11.25">
      <c r="A1041" s="37"/>
      <c r="B1041" s="38"/>
      <c r="C1041" s="39"/>
      <c r="D1041" s="190" t="s">
        <v>130</v>
      </c>
      <c r="E1041" s="39"/>
      <c r="F1041" s="191" t="s">
        <v>1240</v>
      </c>
      <c r="G1041" s="39"/>
      <c r="H1041" s="39"/>
      <c r="I1041" s="192"/>
      <c r="J1041" s="39"/>
      <c r="K1041" s="39"/>
      <c r="L1041" s="42"/>
      <c r="M1041" s="193"/>
      <c r="N1041" s="194"/>
      <c r="O1041" s="67"/>
      <c r="P1041" s="67"/>
      <c r="Q1041" s="67"/>
      <c r="R1041" s="67"/>
      <c r="S1041" s="67"/>
      <c r="T1041" s="68"/>
      <c r="U1041" s="37"/>
      <c r="V1041" s="37"/>
      <c r="W1041" s="37"/>
      <c r="X1041" s="37"/>
      <c r="Y1041" s="37"/>
      <c r="Z1041" s="37"/>
      <c r="AA1041" s="37"/>
      <c r="AB1041" s="37"/>
      <c r="AC1041" s="37"/>
      <c r="AD1041" s="37"/>
      <c r="AE1041" s="37"/>
      <c r="AT1041" s="19" t="s">
        <v>130</v>
      </c>
      <c r="AU1041" s="19" t="s">
        <v>84</v>
      </c>
    </row>
    <row r="1042" spans="1:51" s="16" customFormat="1" ht="11.25">
      <c r="B1042" s="240"/>
      <c r="C1042" s="241"/>
      <c r="D1042" s="190" t="s">
        <v>131</v>
      </c>
      <c r="E1042" s="242" t="s">
        <v>21</v>
      </c>
      <c r="F1042" s="243" t="s">
        <v>1191</v>
      </c>
      <c r="G1042" s="241"/>
      <c r="H1042" s="242" t="s">
        <v>21</v>
      </c>
      <c r="I1042" s="244"/>
      <c r="J1042" s="241"/>
      <c r="K1042" s="241"/>
      <c r="L1042" s="245"/>
      <c r="M1042" s="246"/>
      <c r="N1042" s="247"/>
      <c r="O1042" s="247"/>
      <c r="P1042" s="247"/>
      <c r="Q1042" s="247"/>
      <c r="R1042" s="247"/>
      <c r="S1042" s="247"/>
      <c r="T1042" s="248"/>
      <c r="AT1042" s="249" t="s">
        <v>131</v>
      </c>
      <c r="AU1042" s="249" t="s">
        <v>84</v>
      </c>
      <c r="AV1042" s="16" t="s">
        <v>79</v>
      </c>
      <c r="AW1042" s="16" t="s">
        <v>36</v>
      </c>
      <c r="AX1042" s="16" t="s">
        <v>74</v>
      </c>
      <c r="AY1042" s="249" t="s">
        <v>121</v>
      </c>
    </row>
    <row r="1043" spans="1:51" s="13" customFormat="1" ht="11.25">
      <c r="B1043" s="195"/>
      <c r="C1043" s="196"/>
      <c r="D1043" s="190" t="s">
        <v>131</v>
      </c>
      <c r="E1043" s="197" t="s">
        <v>21</v>
      </c>
      <c r="F1043" s="198" t="s">
        <v>1242</v>
      </c>
      <c r="G1043" s="196"/>
      <c r="H1043" s="199">
        <v>414.4</v>
      </c>
      <c r="I1043" s="200"/>
      <c r="J1043" s="196"/>
      <c r="K1043" s="196"/>
      <c r="L1043" s="201"/>
      <c r="M1043" s="202"/>
      <c r="N1043" s="203"/>
      <c r="O1043" s="203"/>
      <c r="P1043" s="203"/>
      <c r="Q1043" s="203"/>
      <c r="R1043" s="203"/>
      <c r="S1043" s="203"/>
      <c r="T1043" s="204"/>
      <c r="AT1043" s="205" t="s">
        <v>131</v>
      </c>
      <c r="AU1043" s="205" t="s">
        <v>84</v>
      </c>
      <c r="AV1043" s="13" t="s">
        <v>84</v>
      </c>
      <c r="AW1043" s="13" t="s">
        <v>36</v>
      </c>
      <c r="AX1043" s="13" t="s">
        <v>74</v>
      </c>
      <c r="AY1043" s="205" t="s">
        <v>121</v>
      </c>
    </row>
    <row r="1044" spans="1:51" s="13" customFormat="1" ht="11.25">
      <c r="B1044" s="195"/>
      <c r="C1044" s="196"/>
      <c r="D1044" s="190" t="s">
        <v>131</v>
      </c>
      <c r="E1044" s="197" t="s">
        <v>21</v>
      </c>
      <c r="F1044" s="198" t="s">
        <v>1243</v>
      </c>
      <c r="G1044" s="196"/>
      <c r="H1044" s="199">
        <v>29.6</v>
      </c>
      <c r="I1044" s="200"/>
      <c r="J1044" s="196"/>
      <c r="K1044" s="196"/>
      <c r="L1044" s="201"/>
      <c r="M1044" s="202"/>
      <c r="N1044" s="203"/>
      <c r="O1044" s="203"/>
      <c r="P1044" s="203"/>
      <c r="Q1044" s="203"/>
      <c r="R1044" s="203"/>
      <c r="S1044" s="203"/>
      <c r="T1044" s="204"/>
      <c r="AT1044" s="205" t="s">
        <v>131</v>
      </c>
      <c r="AU1044" s="205" t="s">
        <v>84</v>
      </c>
      <c r="AV1044" s="13" t="s">
        <v>84</v>
      </c>
      <c r="AW1044" s="13" t="s">
        <v>36</v>
      </c>
      <c r="AX1044" s="13" t="s">
        <v>74</v>
      </c>
      <c r="AY1044" s="205" t="s">
        <v>121</v>
      </c>
    </row>
    <row r="1045" spans="1:51" s="13" customFormat="1" ht="11.25">
      <c r="B1045" s="195"/>
      <c r="C1045" s="196"/>
      <c r="D1045" s="190" t="s">
        <v>131</v>
      </c>
      <c r="E1045" s="197" t="s">
        <v>21</v>
      </c>
      <c r="F1045" s="198" t="s">
        <v>1244</v>
      </c>
      <c r="G1045" s="196"/>
      <c r="H1045" s="199">
        <v>29.2</v>
      </c>
      <c r="I1045" s="200"/>
      <c r="J1045" s="196"/>
      <c r="K1045" s="196"/>
      <c r="L1045" s="201"/>
      <c r="M1045" s="202"/>
      <c r="N1045" s="203"/>
      <c r="O1045" s="203"/>
      <c r="P1045" s="203"/>
      <c r="Q1045" s="203"/>
      <c r="R1045" s="203"/>
      <c r="S1045" s="203"/>
      <c r="T1045" s="204"/>
      <c r="AT1045" s="205" t="s">
        <v>131</v>
      </c>
      <c r="AU1045" s="205" t="s">
        <v>84</v>
      </c>
      <c r="AV1045" s="13" t="s">
        <v>84</v>
      </c>
      <c r="AW1045" s="13" t="s">
        <v>36</v>
      </c>
      <c r="AX1045" s="13" t="s">
        <v>74</v>
      </c>
      <c r="AY1045" s="205" t="s">
        <v>121</v>
      </c>
    </row>
    <row r="1046" spans="1:51" s="13" customFormat="1" ht="11.25">
      <c r="B1046" s="195"/>
      <c r="C1046" s="196"/>
      <c r="D1046" s="190" t="s">
        <v>131</v>
      </c>
      <c r="E1046" s="197" t="s">
        <v>21</v>
      </c>
      <c r="F1046" s="198" t="s">
        <v>1245</v>
      </c>
      <c r="G1046" s="196"/>
      <c r="H1046" s="199">
        <v>30</v>
      </c>
      <c r="I1046" s="200"/>
      <c r="J1046" s="196"/>
      <c r="K1046" s="196"/>
      <c r="L1046" s="201"/>
      <c r="M1046" s="202"/>
      <c r="N1046" s="203"/>
      <c r="O1046" s="203"/>
      <c r="P1046" s="203"/>
      <c r="Q1046" s="203"/>
      <c r="R1046" s="203"/>
      <c r="S1046" s="203"/>
      <c r="T1046" s="204"/>
      <c r="AT1046" s="205" t="s">
        <v>131</v>
      </c>
      <c r="AU1046" s="205" t="s">
        <v>84</v>
      </c>
      <c r="AV1046" s="13" t="s">
        <v>84</v>
      </c>
      <c r="AW1046" s="13" t="s">
        <v>36</v>
      </c>
      <c r="AX1046" s="13" t="s">
        <v>74</v>
      </c>
      <c r="AY1046" s="205" t="s">
        <v>121</v>
      </c>
    </row>
    <row r="1047" spans="1:51" s="13" customFormat="1" ht="11.25">
      <c r="B1047" s="195"/>
      <c r="C1047" s="196"/>
      <c r="D1047" s="190" t="s">
        <v>131</v>
      </c>
      <c r="E1047" s="197" t="s">
        <v>21</v>
      </c>
      <c r="F1047" s="198" t="s">
        <v>1246</v>
      </c>
      <c r="G1047" s="196"/>
      <c r="H1047" s="199">
        <v>29.2</v>
      </c>
      <c r="I1047" s="200"/>
      <c r="J1047" s="196"/>
      <c r="K1047" s="196"/>
      <c r="L1047" s="201"/>
      <c r="M1047" s="202"/>
      <c r="N1047" s="203"/>
      <c r="O1047" s="203"/>
      <c r="P1047" s="203"/>
      <c r="Q1047" s="203"/>
      <c r="R1047" s="203"/>
      <c r="S1047" s="203"/>
      <c r="T1047" s="204"/>
      <c r="AT1047" s="205" t="s">
        <v>131</v>
      </c>
      <c r="AU1047" s="205" t="s">
        <v>84</v>
      </c>
      <c r="AV1047" s="13" t="s">
        <v>84</v>
      </c>
      <c r="AW1047" s="13" t="s">
        <v>36</v>
      </c>
      <c r="AX1047" s="13" t="s">
        <v>74</v>
      </c>
      <c r="AY1047" s="205" t="s">
        <v>121</v>
      </c>
    </row>
    <row r="1048" spans="1:51" s="13" customFormat="1" ht="11.25">
      <c r="B1048" s="195"/>
      <c r="C1048" s="196"/>
      <c r="D1048" s="190" t="s">
        <v>131</v>
      </c>
      <c r="E1048" s="197" t="s">
        <v>21</v>
      </c>
      <c r="F1048" s="198" t="s">
        <v>1247</v>
      </c>
      <c r="G1048" s="196"/>
      <c r="H1048" s="199">
        <v>30</v>
      </c>
      <c r="I1048" s="200"/>
      <c r="J1048" s="196"/>
      <c r="K1048" s="196"/>
      <c r="L1048" s="201"/>
      <c r="M1048" s="202"/>
      <c r="N1048" s="203"/>
      <c r="O1048" s="203"/>
      <c r="P1048" s="203"/>
      <c r="Q1048" s="203"/>
      <c r="R1048" s="203"/>
      <c r="S1048" s="203"/>
      <c r="T1048" s="204"/>
      <c r="AT1048" s="205" t="s">
        <v>131</v>
      </c>
      <c r="AU1048" s="205" t="s">
        <v>84</v>
      </c>
      <c r="AV1048" s="13" t="s">
        <v>84</v>
      </c>
      <c r="AW1048" s="13" t="s">
        <v>36</v>
      </c>
      <c r="AX1048" s="13" t="s">
        <v>74</v>
      </c>
      <c r="AY1048" s="205" t="s">
        <v>121</v>
      </c>
    </row>
    <row r="1049" spans="1:51" s="13" customFormat="1" ht="11.25">
      <c r="B1049" s="195"/>
      <c r="C1049" s="196"/>
      <c r="D1049" s="190" t="s">
        <v>131</v>
      </c>
      <c r="E1049" s="197" t="s">
        <v>21</v>
      </c>
      <c r="F1049" s="198" t="s">
        <v>1248</v>
      </c>
      <c r="G1049" s="196"/>
      <c r="H1049" s="199">
        <v>35.200000000000003</v>
      </c>
      <c r="I1049" s="200"/>
      <c r="J1049" s="196"/>
      <c r="K1049" s="196"/>
      <c r="L1049" s="201"/>
      <c r="M1049" s="202"/>
      <c r="N1049" s="203"/>
      <c r="O1049" s="203"/>
      <c r="P1049" s="203"/>
      <c r="Q1049" s="203"/>
      <c r="R1049" s="203"/>
      <c r="S1049" s="203"/>
      <c r="T1049" s="204"/>
      <c r="AT1049" s="205" t="s">
        <v>131</v>
      </c>
      <c r="AU1049" s="205" t="s">
        <v>84</v>
      </c>
      <c r="AV1049" s="13" t="s">
        <v>84</v>
      </c>
      <c r="AW1049" s="13" t="s">
        <v>36</v>
      </c>
      <c r="AX1049" s="13" t="s">
        <v>74</v>
      </c>
      <c r="AY1049" s="205" t="s">
        <v>121</v>
      </c>
    </row>
    <row r="1050" spans="1:51" s="13" customFormat="1" ht="11.25">
      <c r="B1050" s="195"/>
      <c r="C1050" s="196"/>
      <c r="D1050" s="190" t="s">
        <v>131</v>
      </c>
      <c r="E1050" s="197" t="s">
        <v>21</v>
      </c>
      <c r="F1050" s="198" t="s">
        <v>1249</v>
      </c>
      <c r="G1050" s="196"/>
      <c r="H1050" s="199">
        <v>23.2</v>
      </c>
      <c r="I1050" s="200"/>
      <c r="J1050" s="196"/>
      <c r="K1050" s="196"/>
      <c r="L1050" s="201"/>
      <c r="M1050" s="202"/>
      <c r="N1050" s="203"/>
      <c r="O1050" s="203"/>
      <c r="P1050" s="203"/>
      <c r="Q1050" s="203"/>
      <c r="R1050" s="203"/>
      <c r="S1050" s="203"/>
      <c r="T1050" s="204"/>
      <c r="AT1050" s="205" t="s">
        <v>131</v>
      </c>
      <c r="AU1050" s="205" t="s">
        <v>84</v>
      </c>
      <c r="AV1050" s="13" t="s">
        <v>84</v>
      </c>
      <c r="AW1050" s="13" t="s">
        <v>36</v>
      </c>
      <c r="AX1050" s="13" t="s">
        <v>74</v>
      </c>
      <c r="AY1050" s="205" t="s">
        <v>121</v>
      </c>
    </row>
    <row r="1051" spans="1:51" s="13" customFormat="1" ht="11.25">
      <c r="B1051" s="195"/>
      <c r="C1051" s="196"/>
      <c r="D1051" s="190" t="s">
        <v>131</v>
      </c>
      <c r="E1051" s="197" t="s">
        <v>21</v>
      </c>
      <c r="F1051" s="198" t="s">
        <v>1250</v>
      </c>
      <c r="G1051" s="196"/>
      <c r="H1051" s="199">
        <v>23.2</v>
      </c>
      <c r="I1051" s="200"/>
      <c r="J1051" s="196"/>
      <c r="K1051" s="196"/>
      <c r="L1051" s="201"/>
      <c r="M1051" s="202"/>
      <c r="N1051" s="203"/>
      <c r="O1051" s="203"/>
      <c r="P1051" s="203"/>
      <c r="Q1051" s="203"/>
      <c r="R1051" s="203"/>
      <c r="S1051" s="203"/>
      <c r="T1051" s="204"/>
      <c r="AT1051" s="205" t="s">
        <v>131</v>
      </c>
      <c r="AU1051" s="205" t="s">
        <v>84</v>
      </c>
      <c r="AV1051" s="13" t="s">
        <v>84</v>
      </c>
      <c r="AW1051" s="13" t="s">
        <v>36</v>
      </c>
      <c r="AX1051" s="13" t="s">
        <v>74</v>
      </c>
      <c r="AY1051" s="205" t="s">
        <v>121</v>
      </c>
    </row>
    <row r="1052" spans="1:51" s="13" customFormat="1" ht="11.25">
      <c r="B1052" s="195"/>
      <c r="C1052" s="196"/>
      <c r="D1052" s="190" t="s">
        <v>131</v>
      </c>
      <c r="E1052" s="197" t="s">
        <v>21</v>
      </c>
      <c r="F1052" s="198" t="s">
        <v>1251</v>
      </c>
      <c r="G1052" s="196"/>
      <c r="H1052" s="199">
        <v>86.4</v>
      </c>
      <c r="I1052" s="200"/>
      <c r="J1052" s="196"/>
      <c r="K1052" s="196"/>
      <c r="L1052" s="201"/>
      <c r="M1052" s="202"/>
      <c r="N1052" s="203"/>
      <c r="O1052" s="203"/>
      <c r="P1052" s="203"/>
      <c r="Q1052" s="203"/>
      <c r="R1052" s="203"/>
      <c r="S1052" s="203"/>
      <c r="T1052" s="204"/>
      <c r="AT1052" s="205" t="s">
        <v>131</v>
      </c>
      <c r="AU1052" s="205" t="s">
        <v>84</v>
      </c>
      <c r="AV1052" s="13" t="s">
        <v>84</v>
      </c>
      <c r="AW1052" s="13" t="s">
        <v>36</v>
      </c>
      <c r="AX1052" s="13" t="s">
        <v>74</v>
      </c>
      <c r="AY1052" s="205" t="s">
        <v>121</v>
      </c>
    </row>
    <row r="1053" spans="1:51" s="13" customFormat="1" ht="11.25">
      <c r="B1053" s="195"/>
      <c r="C1053" s="196"/>
      <c r="D1053" s="190" t="s">
        <v>131</v>
      </c>
      <c r="E1053" s="197" t="s">
        <v>21</v>
      </c>
      <c r="F1053" s="198" t="s">
        <v>1252</v>
      </c>
      <c r="G1053" s="196"/>
      <c r="H1053" s="199">
        <v>21.6</v>
      </c>
      <c r="I1053" s="200"/>
      <c r="J1053" s="196"/>
      <c r="K1053" s="196"/>
      <c r="L1053" s="201"/>
      <c r="M1053" s="202"/>
      <c r="N1053" s="203"/>
      <c r="O1053" s="203"/>
      <c r="P1053" s="203"/>
      <c r="Q1053" s="203"/>
      <c r="R1053" s="203"/>
      <c r="S1053" s="203"/>
      <c r="T1053" s="204"/>
      <c r="AT1053" s="205" t="s">
        <v>131</v>
      </c>
      <c r="AU1053" s="205" t="s">
        <v>84</v>
      </c>
      <c r="AV1053" s="13" t="s">
        <v>84</v>
      </c>
      <c r="AW1053" s="13" t="s">
        <v>36</v>
      </c>
      <c r="AX1053" s="13" t="s">
        <v>74</v>
      </c>
      <c r="AY1053" s="205" t="s">
        <v>121</v>
      </c>
    </row>
    <row r="1054" spans="1:51" s="13" customFormat="1" ht="11.25">
      <c r="B1054" s="195"/>
      <c r="C1054" s="196"/>
      <c r="D1054" s="190" t="s">
        <v>131</v>
      </c>
      <c r="E1054" s="197" t="s">
        <v>21</v>
      </c>
      <c r="F1054" s="198" t="s">
        <v>1253</v>
      </c>
      <c r="G1054" s="196"/>
      <c r="H1054" s="199">
        <v>43.2</v>
      </c>
      <c r="I1054" s="200"/>
      <c r="J1054" s="196"/>
      <c r="K1054" s="196"/>
      <c r="L1054" s="201"/>
      <c r="M1054" s="202"/>
      <c r="N1054" s="203"/>
      <c r="O1054" s="203"/>
      <c r="P1054" s="203"/>
      <c r="Q1054" s="203"/>
      <c r="R1054" s="203"/>
      <c r="S1054" s="203"/>
      <c r="T1054" s="204"/>
      <c r="AT1054" s="205" t="s">
        <v>131</v>
      </c>
      <c r="AU1054" s="205" t="s">
        <v>84</v>
      </c>
      <c r="AV1054" s="13" t="s">
        <v>84</v>
      </c>
      <c r="AW1054" s="13" t="s">
        <v>36</v>
      </c>
      <c r="AX1054" s="13" t="s">
        <v>74</v>
      </c>
      <c r="AY1054" s="205" t="s">
        <v>121</v>
      </c>
    </row>
    <row r="1055" spans="1:51" s="13" customFormat="1" ht="11.25">
      <c r="B1055" s="195"/>
      <c r="C1055" s="196"/>
      <c r="D1055" s="190" t="s">
        <v>131</v>
      </c>
      <c r="E1055" s="197" t="s">
        <v>21</v>
      </c>
      <c r="F1055" s="198" t="s">
        <v>1254</v>
      </c>
      <c r="G1055" s="196"/>
      <c r="H1055" s="199">
        <v>16.8</v>
      </c>
      <c r="I1055" s="200"/>
      <c r="J1055" s="196"/>
      <c r="K1055" s="196"/>
      <c r="L1055" s="201"/>
      <c r="M1055" s="202"/>
      <c r="N1055" s="203"/>
      <c r="O1055" s="203"/>
      <c r="P1055" s="203"/>
      <c r="Q1055" s="203"/>
      <c r="R1055" s="203"/>
      <c r="S1055" s="203"/>
      <c r="T1055" s="204"/>
      <c r="AT1055" s="205" t="s">
        <v>131</v>
      </c>
      <c r="AU1055" s="205" t="s">
        <v>84</v>
      </c>
      <c r="AV1055" s="13" t="s">
        <v>84</v>
      </c>
      <c r="AW1055" s="13" t="s">
        <v>36</v>
      </c>
      <c r="AX1055" s="13" t="s">
        <v>74</v>
      </c>
      <c r="AY1055" s="205" t="s">
        <v>121</v>
      </c>
    </row>
    <row r="1056" spans="1:51" s="13" customFormat="1" ht="11.25">
      <c r="B1056" s="195"/>
      <c r="C1056" s="196"/>
      <c r="D1056" s="190" t="s">
        <v>131</v>
      </c>
      <c r="E1056" s="197" t="s">
        <v>21</v>
      </c>
      <c r="F1056" s="198" t="s">
        <v>1255</v>
      </c>
      <c r="G1056" s="196"/>
      <c r="H1056" s="199">
        <v>16.8</v>
      </c>
      <c r="I1056" s="200"/>
      <c r="J1056" s="196"/>
      <c r="K1056" s="196"/>
      <c r="L1056" s="201"/>
      <c r="M1056" s="202"/>
      <c r="N1056" s="203"/>
      <c r="O1056" s="203"/>
      <c r="P1056" s="203"/>
      <c r="Q1056" s="203"/>
      <c r="R1056" s="203"/>
      <c r="S1056" s="203"/>
      <c r="T1056" s="204"/>
      <c r="AT1056" s="205" t="s">
        <v>131</v>
      </c>
      <c r="AU1056" s="205" t="s">
        <v>84</v>
      </c>
      <c r="AV1056" s="13" t="s">
        <v>84</v>
      </c>
      <c r="AW1056" s="13" t="s">
        <v>36</v>
      </c>
      <c r="AX1056" s="13" t="s">
        <v>74</v>
      </c>
      <c r="AY1056" s="205" t="s">
        <v>121</v>
      </c>
    </row>
    <row r="1057" spans="2:51" s="13" customFormat="1" ht="11.25">
      <c r="B1057" s="195"/>
      <c r="C1057" s="196"/>
      <c r="D1057" s="190" t="s">
        <v>131</v>
      </c>
      <c r="E1057" s="197" t="s">
        <v>21</v>
      </c>
      <c r="F1057" s="198" t="s">
        <v>1256</v>
      </c>
      <c r="G1057" s="196"/>
      <c r="H1057" s="199">
        <v>64</v>
      </c>
      <c r="I1057" s="200"/>
      <c r="J1057" s="196"/>
      <c r="K1057" s="196"/>
      <c r="L1057" s="201"/>
      <c r="M1057" s="202"/>
      <c r="N1057" s="203"/>
      <c r="O1057" s="203"/>
      <c r="P1057" s="203"/>
      <c r="Q1057" s="203"/>
      <c r="R1057" s="203"/>
      <c r="S1057" s="203"/>
      <c r="T1057" s="204"/>
      <c r="AT1057" s="205" t="s">
        <v>131</v>
      </c>
      <c r="AU1057" s="205" t="s">
        <v>84</v>
      </c>
      <c r="AV1057" s="13" t="s">
        <v>84</v>
      </c>
      <c r="AW1057" s="13" t="s">
        <v>36</v>
      </c>
      <c r="AX1057" s="13" t="s">
        <v>74</v>
      </c>
      <c r="AY1057" s="205" t="s">
        <v>121</v>
      </c>
    </row>
    <row r="1058" spans="2:51" s="13" customFormat="1" ht="11.25">
      <c r="B1058" s="195"/>
      <c r="C1058" s="196"/>
      <c r="D1058" s="190" t="s">
        <v>131</v>
      </c>
      <c r="E1058" s="197" t="s">
        <v>21</v>
      </c>
      <c r="F1058" s="198" t="s">
        <v>1257</v>
      </c>
      <c r="G1058" s="196"/>
      <c r="H1058" s="199">
        <v>54.4</v>
      </c>
      <c r="I1058" s="200"/>
      <c r="J1058" s="196"/>
      <c r="K1058" s="196"/>
      <c r="L1058" s="201"/>
      <c r="M1058" s="202"/>
      <c r="N1058" s="203"/>
      <c r="O1058" s="203"/>
      <c r="P1058" s="203"/>
      <c r="Q1058" s="203"/>
      <c r="R1058" s="203"/>
      <c r="S1058" s="203"/>
      <c r="T1058" s="204"/>
      <c r="AT1058" s="205" t="s">
        <v>131</v>
      </c>
      <c r="AU1058" s="205" t="s">
        <v>84</v>
      </c>
      <c r="AV1058" s="13" t="s">
        <v>84</v>
      </c>
      <c r="AW1058" s="13" t="s">
        <v>36</v>
      </c>
      <c r="AX1058" s="13" t="s">
        <v>74</v>
      </c>
      <c r="AY1058" s="205" t="s">
        <v>121</v>
      </c>
    </row>
    <row r="1059" spans="2:51" s="13" customFormat="1" ht="11.25">
      <c r="B1059" s="195"/>
      <c r="C1059" s="196"/>
      <c r="D1059" s="190" t="s">
        <v>131</v>
      </c>
      <c r="E1059" s="197" t="s">
        <v>21</v>
      </c>
      <c r="F1059" s="198" t="s">
        <v>1258</v>
      </c>
      <c r="G1059" s="196"/>
      <c r="H1059" s="199">
        <v>59.2</v>
      </c>
      <c r="I1059" s="200"/>
      <c r="J1059" s="196"/>
      <c r="K1059" s="196"/>
      <c r="L1059" s="201"/>
      <c r="M1059" s="202"/>
      <c r="N1059" s="203"/>
      <c r="O1059" s="203"/>
      <c r="P1059" s="203"/>
      <c r="Q1059" s="203"/>
      <c r="R1059" s="203"/>
      <c r="S1059" s="203"/>
      <c r="T1059" s="204"/>
      <c r="AT1059" s="205" t="s">
        <v>131</v>
      </c>
      <c r="AU1059" s="205" t="s">
        <v>84</v>
      </c>
      <c r="AV1059" s="13" t="s">
        <v>84</v>
      </c>
      <c r="AW1059" s="13" t="s">
        <v>36</v>
      </c>
      <c r="AX1059" s="13" t="s">
        <v>74</v>
      </c>
      <c r="AY1059" s="205" t="s">
        <v>121</v>
      </c>
    </row>
    <row r="1060" spans="2:51" s="13" customFormat="1" ht="11.25">
      <c r="B1060" s="195"/>
      <c r="C1060" s="196"/>
      <c r="D1060" s="190" t="s">
        <v>131</v>
      </c>
      <c r="E1060" s="197" t="s">
        <v>21</v>
      </c>
      <c r="F1060" s="198" t="s">
        <v>1259</v>
      </c>
      <c r="G1060" s="196"/>
      <c r="H1060" s="199">
        <v>10</v>
      </c>
      <c r="I1060" s="200"/>
      <c r="J1060" s="196"/>
      <c r="K1060" s="196"/>
      <c r="L1060" s="201"/>
      <c r="M1060" s="202"/>
      <c r="N1060" s="203"/>
      <c r="O1060" s="203"/>
      <c r="P1060" s="203"/>
      <c r="Q1060" s="203"/>
      <c r="R1060" s="203"/>
      <c r="S1060" s="203"/>
      <c r="T1060" s="204"/>
      <c r="AT1060" s="205" t="s">
        <v>131</v>
      </c>
      <c r="AU1060" s="205" t="s">
        <v>84</v>
      </c>
      <c r="AV1060" s="13" t="s">
        <v>84</v>
      </c>
      <c r="AW1060" s="13" t="s">
        <v>36</v>
      </c>
      <c r="AX1060" s="13" t="s">
        <v>74</v>
      </c>
      <c r="AY1060" s="205" t="s">
        <v>121</v>
      </c>
    </row>
    <row r="1061" spans="2:51" s="13" customFormat="1" ht="11.25">
      <c r="B1061" s="195"/>
      <c r="C1061" s="196"/>
      <c r="D1061" s="190" t="s">
        <v>131</v>
      </c>
      <c r="E1061" s="197" t="s">
        <v>21</v>
      </c>
      <c r="F1061" s="198" t="s">
        <v>1260</v>
      </c>
      <c r="G1061" s="196"/>
      <c r="H1061" s="199">
        <v>10</v>
      </c>
      <c r="I1061" s="200"/>
      <c r="J1061" s="196"/>
      <c r="K1061" s="196"/>
      <c r="L1061" s="201"/>
      <c r="M1061" s="202"/>
      <c r="N1061" s="203"/>
      <c r="O1061" s="203"/>
      <c r="P1061" s="203"/>
      <c r="Q1061" s="203"/>
      <c r="R1061" s="203"/>
      <c r="S1061" s="203"/>
      <c r="T1061" s="204"/>
      <c r="AT1061" s="205" t="s">
        <v>131</v>
      </c>
      <c r="AU1061" s="205" t="s">
        <v>84</v>
      </c>
      <c r="AV1061" s="13" t="s">
        <v>84</v>
      </c>
      <c r="AW1061" s="13" t="s">
        <v>36</v>
      </c>
      <c r="AX1061" s="13" t="s">
        <v>74</v>
      </c>
      <c r="AY1061" s="205" t="s">
        <v>121</v>
      </c>
    </row>
    <row r="1062" spans="2:51" s="13" customFormat="1" ht="11.25">
      <c r="B1062" s="195"/>
      <c r="C1062" s="196"/>
      <c r="D1062" s="190" t="s">
        <v>131</v>
      </c>
      <c r="E1062" s="197" t="s">
        <v>21</v>
      </c>
      <c r="F1062" s="198" t="s">
        <v>1261</v>
      </c>
      <c r="G1062" s="196"/>
      <c r="H1062" s="199">
        <v>32.74</v>
      </c>
      <c r="I1062" s="200"/>
      <c r="J1062" s="196"/>
      <c r="K1062" s="196"/>
      <c r="L1062" s="201"/>
      <c r="M1062" s="202"/>
      <c r="N1062" s="203"/>
      <c r="O1062" s="203"/>
      <c r="P1062" s="203"/>
      <c r="Q1062" s="203"/>
      <c r="R1062" s="203"/>
      <c r="S1062" s="203"/>
      <c r="T1062" s="204"/>
      <c r="AT1062" s="205" t="s">
        <v>131</v>
      </c>
      <c r="AU1062" s="205" t="s">
        <v>84</v>
      </c>
      <c r="AV1062" s="13" t="s">
        <v>84</v>
      </c>
      <c r="AW1062" s="13" t="s">
        <v>36</v>
      </c>
      <c r="AX1062" s="13" t="s">
        <v>74</v>
      </c>
      <c r="AY1062" s="205" t="s">
        <v>121</v>
      </c>
    </row>
    <row r="1063" spans="2:51" s="13" customFormat="1" ht="11.25">
      <c r="B1063" s="195"/>
      <c r="C1063" s="196"/>
      <c r="D1063" s="190" t="s">
        <v>131</v>
      </c>
      <c r="E1063" s="197" t="s">
        <v>21</v>
      </c>
      <c r="F1063" s="198" t="s">
        <v>1262</v>
      </c>
      <c r="G1063" s="196"/>
      <c r="H1063" s="199">
        <v>32.74</v>
      </c>
      <c r="I1063" s="200"/>
      <c r="J1063" s="196"/>
      <c r="K1063" s="196"/>
      <c r="L1063" s="201"/>
      <c r="M1063" s="202"/>
      <c r="N1063" s="203"/>
      <c r="O1063" s="203"/>
      <c r="P1063" s="203"/>
      <c r="Q1063" s="203"/>
      <c r="R1063" s="203"/>
      <c r="S1063" s="203"/>
      <c r="T1063" s="204"/>
      <c r="AT1063" s="205" t="s">
        <v>131</v>
      </c>
      <c r="AU1063" s="205" t="s">
        <v>84</v>
      </c>
      <c r="AV1063" s="13" t="s">
        <v>84</v>
      </c>
      <c r="AW1063" s="13" t="s">
        <v>36</v>
      </c>
      <c r="AX1063" s="13" t="s">
        <v>74</v>
      </c>
      <c r="AY1063" s="205" t="s">
        <v>121</v>
      </c>
    </row>
    <row r="1064" spans="2:51" s="13" customFormat="1" ht="11.25">
      <c r="B1064" s="195"/>
      <c r="C1064" s="196"/>
      <c r="D1064" s="190" t="s">
        <v>131</v>
      </c>
      <c r="E1064" s="197" t="s">
        <v>21</v>
      </c>
      <c r="F1064" s="198" t="s">
        <v>1263</v>
      </c>
      <c r="G1064" s="196"/>
      <c r="H1064" s="199">
        <v>54</v>
      </c>
      <c r="I1064" s="200"/>
      <c r="J1064" s="196"/>
      <c r="K1064" s="196"/>
      <c r="L1064" s="201"/>
      <c r="M1064" s="202"/>
      <c r="N1064" s="203"/>
      <c r="O1064" s="203"/>
      <c r="P1064" s="203"/>
      <c r="Q1064" s="203"/>
      <c r="R1064" s="203"/>
      <c r="S1064" s="203"/>
      <c r="T1064" s="204"/>
      <c r="AT1064" s="205" t="s">
        <v>131</v>
      </c>
      <c r="AU1064" s="205" t="s">
        <v>84</v>
      </c>
      <c r="AV1064" s="13" t="s">
        <v>84</v>
      </c>
      <c r="AW1064" s="13" t="s">
        <v>36</v>
      </c>
      <c r="AX1064" s="13" t="s">
        <v>74</v>
      </c>
      <c r="AY1064" s="205" t="s">
        <v>121</v>
      </c>
    </row>
    <row r="1065" spans="2:51" s="13" customFormat="1" ht="11.25">
      <c r="B1065" s="195"/>
      <c r="C1065" s="196"/>
      <c r="D1065" s="190" t="s">
        <v>131</v>
      </c>
      <c r="E1065" s="197" t="s">
        <v>21</v>
      </c>
      <c r="F1065" s="198" t="s">
        <v>1264</v>
      </c>
      <c r="G1065" s="196"/>
      <c r="H1065" s="199">
        <v>54</v>
      </c>
      <c r="I1065" s="200"/>
      <c r="J1065" s="196"/>
      <c r="K1065" s="196"/>
      <c r="L1065" s="201"/>
      <c r="M1065" s="202"/>
      <c r="N1065" s="203"/>
      <c r="O1065" s="203"/>
      <c r="P1065" s="203"/>
      <c r="Q1065" s="203"/>
      <c r="R1065" s="203"/>
      <c r="S1065" s="203"/>
      <c r="T1065" s="204"/>
      <c r="AT1065" s="205" t="s">
        <v>131</v>
      </c>
      <c r="AU1065" s="205" t="s">
        <v>84</v>
      </c>
      <c r="AV1065" s="13" t="s">
        <v>84</v>
      </c>
      <c r="AW1065" s="13" t="s">
        <v>36</v>
      </c>
      <c r="AX1065" s="13" t="s">
        <v>74</v>
      </c>
      <c r="AY1065" s="205" t="s">
        <v>121</v>
      </c>
    </row>
    <row r="1066" spans="2:51" s="13" customFormat="1" ht="11.25">
      <c r="B1066" s="195"/>
      <c r="C1066" s="196"/>
      <c r="D1066" s="190" t="s">
        <v>131</v>
      </c>
      <c r="E1066" s="197" t="s">
        <v>21</v>
      </c>
      <c r="F1066" s="198" t="s">
        <v>1265</v>
      </c>
      <c r="G1066" s="196"/>
      <c r="H1066" s="199">
        <v>14.72</v>
      </c>
      <c r="I1066" s="200"/>
      <c r="J1066" s="196"/>
      <c r="K1066" s="196"/>
      <c r="L1066" s="201"/>
      <c r="M1066" s="202"/>
      <c r="N1066" s="203"/>
      <c r="O1066" s="203"/>
      <c r="P1066" s="203"/>
      <c r="Q1066" s="203"/>
      <c r="R1066" s="203"/>
      <c r="S1066" s="203"/>
      <c r="T1066" s="204"/>
      <c r="AT1066" s="205" t="s">
        <v>131</v>
      </c>
      <c r="AU1066" s="205" t="s">
        <v>84</v>
      </c>
      <c r="AV1066" s="13" t="s">
        <v>84</v>
      </c>
      <c r="AW1066" s="13" t="s">
        <v>36</v>
      </c>
      <c r="AX1066" s="13" t="s">
        <v>74</v>
      </c>
      <c r="AY1066" s="205" t="s">
        <v>121</v>
      </c>
    </row>
    <row r="1067" spans="2:51" s="13" customFormat="1" ht="11.25">
      <c r="B1067" s="195"/>
      <c r="C1067" s="196"/>
      <c r="D1067" s="190" t="s">
        <v>131</v>
      </c>
      <c r="E1067" s="197" t="s">
        <v>21</v>
      </c>
      <c r="F1067" s="198" t="s">
        <v>1266</v>
      </c>
      <c r="G1067" s="196"/>
      <c r="H1067" s="199">
        <v>14.72</v>
      </c>
      <c r="I1067" s="200"/>
      <c r="J1067" s="196"/>
      <c r="K1067" s="196"/>
      <c r="L1067" s="201"/>
      <c r="M1067" s="202"/>
      <c r="N1067" s="203"/>
      <c r="O1067" s="203"/>
      <c r="P1067" s="203"/>
      <c r="Q1067" s="203"/>
      <c r="R1067" s="203"/>
      <c r="S1067" s="203"/>
      <c r="T1067" s="204"/>
      <c r="AT1067" s="205" t="s">
        <v>131</v>
      </c>
      <c r="AU1067" s="205" t="s">
        <v>84</v>
      </c>
      <c r="AV1067" s="13" t="s">
        <v>84</v>
      </c>
      <c r="AW1067" s="13" t="s">
        <v>36</v>
      </c>
      <c r="AX1067" s="13" t="s">
        <v>74</v>
      </c>
      <c r="AY1067" s="205" t="s">
        <v>121</v>
      </c>
    </row>
    <row r="1068" spans="2:51" s="13" customFormat="1" ht="11.25">
      <c r="B1068" s="195"/>
      <c r="C1068" s="196"/>
      <c r="D1068" s="190" t="s">
        <v>131</v>
      </c>
      <c r="E1068" s="197" t="s">
        <v>21</v>
      </c>
      <c r="F1068" s="198" t="s">
        <v>1267</v>
      </c>
      <c r="G1068" s="196"/>
      <c r="H1068" s="199">
        <v>13.6</v>
      </c>
      <c r="I1068" s="200"/>
      <c r="J1068" s="196"/>
      <c r="K1068" s="196"/>
      <c r="L1068" s="201"/>
      <c r="M1068" s="202"/>
      <c r="N1068" s="203"/>
      <c r="O1068" s="203"/>
      <c r="P1068" s="203"/>
      <c r="Q1068" s="203"/>
      <c r="R1068" s="203"/>
      <c r="S1068" s="203"/>
      <c r="T1068" s="204"/>
      <c r="AT1068" s="205" t="s">
        <v>131</v>
      </c>
      <c r="AU1068" s="205" t="s">
        <v>84</v>
      </c>
      <c r="AV1068" s="13" t="s">
        <v>84</v>
      </c>
      <c r="AW1068" s="13" t="s">
        <v>36</v>
      </c>
      <c r="AX1068" s="13" t="s">
        <v>74</v>
      </c>
      <c r="AY1068" s="205" t="s">
        <v>121</v>
      </c>
    </row>
    <row r="1069" spans="2:51" s="13" customFormat="1" ht="11.25">
      <c r="B1069" s="195"/>
      <c r="C1069" s="196"/>
      <c r="D1069" s="190" t="s">
        <v>131</v>
      </c>
      <c r="E1069" s="197" t="s">
        <v>21</v>
      </c>
      <c r="F1069" s="198" t="s">
        <v>1268</v>
      </c>
      <c r="G1069" s="196"/>
      <c r="H1069" s="199">
        <v>16</v>
      </c>
      <c r="I1069" s="200"/>
      <c r="J1069" s="196"/>
      <c r="K1069" s="196"/>
      <c r="L1069" s="201"/>
      <c r="M1069" s="202"/>
      <c r="N1069" s="203"/>
      <c r="O1069" s="203"/>
      <c r="P1069" s="203"/>
      <c r="Q1069" s="203"/>
      <c r="R1069" s="203"/>
      <c r="S1069" s="203"/>
      <c r="T1069" s="204"/>
      <c r="AT1069" s="205" t="s">
        <v>131</v>
      </c>
      <c r="AU1069" s="205" t="s">
        <v>84</v>
      </c>
      <c r="AV1069" s="13" t="s">
        <v>84</v>
      </c>
      <c r="AW1069" s="13" t="s">
        <v>36</v>
      </c>
      <c r="AX1069" s="13" t="s">
        <v>74</v>
      </c>
      <c r="AY1069" s="205" t="s">
        <v>121</v>
      </c>
    </row>
    <row r="1070" spans="2:51" s="13" customFormat="1" ht="11.25">
      <c r="B1070" s="195"/>
      <c r="C1070" s="196"/>
      <c r="D1070" s="190" t="s">
        <v>131</v>
      </c>
      <c r="E1070" s="197" t="s">
        <v>21</v>
      </c>
      <c r="F1070" s="198" t="s">
        <v>1269</v>
      </c>
      <c r="G1070" s="196"/>
      <c r="H1070" s="199">
        <v>14.8</v>
      </c>
      <c r="I1070" s="200"/>
      <c r="J1070" s="196"/>
      <c r="K1070" s="196"/>
      <c r="L1070" s="201"/>
      <c r="M1070" s="202"/>
      <c r="N1070" s="203"/>
      <c r="O1070" s="203"/>
      <c r="P1070" s="203"/>
      <c r="Q1070" s="203"/>
      <c r="R1070" s="203"/>
      <c r="S1070" s="203"/>
      <c r="T1070" s="204"/>
      <c r="AT1070" s="205" t="s">
        <v>131</v>
      </c>
      <c r="AU1070" s="205" t="s">
        <v>84</v>
      </c>
      <c r="AV1070" s="13" t="s">
        <v>84</v>
      </c>
      <c r="AW1070" s="13" t="s">
        <v>36</v>
      </c>
      <c r="AX1070" s="13" t="s">
        <v>74</v>
      </c>
      <c r="AY1070" s="205" t="s">
        <v>121</v>
      </c>
    </row>
    <row r="1071" spans="2:51" s="13" customFormat="1" ht="11.25">
      <c r="B1071" s="195"/>
      <c r="C1071" s="196"/>
      <c r="D1071" s="190" t="s">
        <v>131</v>
      </c>
      <c r="E1071" s="197" t="s">
        <v>21</v>
      </c>
      <c r="F1071" s="198" t="s">
        <v>1270</v>
      </c>
      <c r="G1071" s="196"/>
      <c r="H1071" s="199">
        <v>11.2</v>
      </c>
      <c r="I1071" s="200"/>
      <c r="J1071" s="196"/>
      <c r="K1071" s="196"/>
      <c r="L1071" s="201"/>
      <c r="M1071" s="202"/>
      <c r="N1071" s="203"/>
      <c r="O1071" s="203"/>
      <c r="P1071" s="203"/>
      <c r="Q1071" s="203"/>
      <c r="R1071" s="203"/>
      <c r="S1071" s="203"/>
      <c r="T1071" s="204"/>
      <c r="AT1071" s="205" t="s">
        <v>131</v>
      </c>
      <c r="AU1071" s="205" t="s">
        <v>84</v>
      </c>
      <c r="AV1071" s="13" t="s">
        <v>84</v>
      </c>
      <c r="AW1071" s="13" t="s">
        <v>36</v>
      </c>
      <c r="AX1071" s="13" t="s">
        <v>74</v>
      </c>
      <c r="AY1071" s="205" t="s">
        <v>121</v>
      </c>
    </row>
    <row r="1072" spans="2:51" s="13" customFormat="1" ht="11.25">
      <c r="B1072" s="195"/>
      <c r="C1072" s="196"/>
      <c r="D1072" s="190" t="s">
        <v>131</v>
      </c>
      <c r="E1072" s="197" t="s">
        <v>21</v>
      </c>
      <c r="F1072" s="198" t="s">
        <v>1271</v>
      </c>
      <c r="G1072" s="196"/>
      <c r="H1072" s="199">
        <v>11.2</v>
      </c>
      <c r="I1072" s="200"/>
      <c r="J1072" s="196"/>
      <c r="K1072" s="196"/>
      <c r="L1072" s="201"/>
      <c r="M1072" s="202"/>
      <c r="N1072" s="203"/>
      <c r="O1072" s="203"/>
      <c r="P1072" s="203"/>
      <c r="Q1072" s="203"/>
      <c r="R1072" s="203"/>
      <c r="S1072" s="203"/>
      <c r="T1072" s="204"/>
      <c r="AT1072" s="205" t="s">
        <v>131</v>
      </c>
      <c r="AU1072" s="205" t="s">
        <v>84</v>
      </c>
      <c r="AV1072" s="13" t="s">
        <v>84</v>
      </c>
      <c r="AW1072" s="13" t="s">
        <v>36</v>
      </c>
      <c r="AX1072" s="13" t="s">
        <v>74</v>
      </c>
      <c r="AY1072" s="205" t="s">
        <v>121</v>
      </c>
    </row>
    <row r="1073" spans="1:65" s="13" customFormat="1" ht="11.25">
      <c r="B1073" s="195"/>
      <c r="C1073" s="196"/>
      <c r="D1073" s="190" t="s">
        <v>131</v>
      </c>
      <c r="E1073" s="197" t="s">
        <v>21</v>
      </c>
      <c r="F1073" s="198" t="s">
        <v>1272</v>
      </c>
      <c r="G1073" s="196"/>
      <c r="H1073" s="199">
        <v>22.92</v>
      </c>
      <c r="I1073" s="200"/>
      <c r="J1073" s="196"/>
      <c r="K1073" s="196"/>
      <c r="L1073" s="201"/>
      <c r="M1073" s="202"/>
      <c r="N1073" s="203"/>
      <c r="O1073" s="203"/>
      <c r="P1073" s="203"/>
      <c r="Q1073" s="203"/>
      <c r="R1073" s="203"/>
      <c r="S1073" s="203"/>
      <c r="T1073" s="204"/>
      <c r="AT1073" s="205" t="s">
        <v>131</v>
      </c>
      <c r="AU1073" s="205" t="s">
        <v>84</v>
      </c>
      <c r="AV1073" s="13" t="s">
        <v>84</v>
      </c>
      <c r="AW1073" s="13" t="s">
        <v>36</v>
      </c>
      <c r="AX1073" s="13" t="s">
        <v>74</v>
      </c>
      <c r="AY1073" s="205" t="s">
        <v>121</v>
      </c>
    </row>
    <row r="1074" spans="1:65" s="13" customFormat="1" ht="11.25">
      <c r="B1074" s="195"/>
      <c r="C1074" s="196"/>
      <c r="D1074" s="190" t="s">
        <v>131</v>
      </c>
      <c r="E1074" s="197" t="s">
        <v>21</v>
      </c>
      <c r="F1074" s="198" t="s">
        <v>1273</v>
      </c>
      <c r="G1074" s="196"/>
      <c r="H1074" s="199">
        <v>32</v>
      </c>
      <c r="I1074" s="200"/>
      <c r="J1074" s="196"/>
      <c r="K1074" s="196"/>
      <c r="L1074" s="201"/>
      <c r="M1074" s="202"/>
      <c r="N1074" s="203"/>
      <c r="O1074" s="203"/>
      <c r="P1074" s="203"/>
      <c r="Q1074" s="203"/>
      <c r="R1074" s="203"/>
      <c r="S1074" s="203"/>
      <c r="T1074" s="204"/>
      <c r="AT1074" s="205" t="s">
        <v>131</v>
      </c>
      <c r="AU1074" s="205" t="s">
        <v>84</v>
      </c>
      <c r="AV1074" s="13" t="s">
        <v>84</v>
      </c>
      <c r="AW1074" s="13" t="s">
        <v>36</v>
      </c>
      <c r="AX1074" s="13" t="s">
        <v>74</v>
      </c>
      <c r="AY1074" s="205" t="s">
        <v>121</v>
      </c>
    </row>
    <row r="1075" spans="1:65" s="13" customFormat="1" ht="11.25">
      <c r="B1075" s="195"/>
      <c r="C1075" s="196"/>
      <c r="D1075" s="190" t="s">
        <v>131</v>
      </c>
      <c r="E1075" s="197" t="s">
        <v>21</v>
      </c>
      <c r="F1075" s="198" t="s">
        <v>1274</v>
      </c>
      <c r="G1075" s="196"/>
      <c r="H1075" s="199">
        <v>24.24</v>
      </c>
      <c r="I1075" s="200"/>
      <c r="J1075" s="196"/>
      <c r="K1075" s="196"/>
      <c r="L1075" s="201"/>
      <c r="M1075" s="202"/>
      <c r="N1075" s="203"/>
      <c r="O1075" s="203"/>
      <c r="P1075" s="203"/>
      <c r="Q1075" s="203"/>
      <c r="R1075" s="203"/>
      <c r="S1075" s="203"/>
      <c r="T1075" s="204"/>
      <c r="AT1075" s="205" t="s">
        <v>131</v>
      </c>
      <c r="AU1075" s="205" t="s">
        <v>84</v>
      </c>
      <c r="AV1075" s="13" t="s">
        <v>84</v>
      </c>
      <c r="AW1075" s="13" t="s">
        <v>36</v>
      </c>
      <c r="AX1075" s="13" t="s">
        <v>74</v>
      </c>
      <c r="AY1075" s="205" t="s">
        <v>121</v>
      </c>
    </row>
    <row r="1076" spans="1:65" s="13" customFormat="1" ht="11.25">
      <c r="B1076" s="195"/>
      <c r="C1076" s="196"/>
      <c r="D1076" s="190" t="s">
        <v>131</v>
      </c>
      <c r="E1076" s="197" t="s">
        <v>21</v>
      </c>
      <c r="F1076" s="198" t="s">
        <v>1275</v>
      </c>
      <c r="G1076" s="196"/>
      <c r="H1076" s="199">
        <v>11.2</v>
      </c>
      <c r="I1076" s="200"/>
      <c r="J1076" s="196"/>
      <c r="K1076" s="196"/>
      <c r="L1076" s="201"/>
      <c r="M1076" s="202"/>
      <c r="N1076" s="203"/>
      <c r="O1076" s="203"/>
      <c r="P1076" s="203"/>
      <c r="Q1076" s="203"/>
      <c r="R1076" s="203"/>
      <c r="S1076" s="203"/>
      <c r="T1076" s="204"/>
      <c r="AT1076" s="205" t="s">
        <v>131</v>
      </c>
      <c r="AU1076" s="205" t="s">
        <v>84</v>
      </c>
      <c r="AV1076" s="13" t="s">
        <v>84</v>
      </c>
      <c r="AW1076" s="13" t="s">
        <v>36</v>
      </c>
      <c r="AX1076" s="13" t="s">
        <v>74</v>
      </c>
      <c r="AY1076" s="205" t="s">
        <v>121</v>
      </c>
    </row>
    <row r="1077" spans="1:65" s="13" customFormat="1" ht="11.25">
      <c r="B1077" s="195"/>
      <c r="C1077" s="196"/>
      <c r="D1077" s="190" t="s">
        <v>131</v>
      </c>
      <c r="E1077" s="197" t="s">
        <v>21</v>
      </c>
      <c r="F1077" s="198" t="s">
        <v>1276</v>
      </c>
      <c r="G1077" s="196"/>
      <c r="H1077" s="199">
        <v>11.2</v>
      </c>
      <c r="I1077" s="200"/>
      <c r="J1077" s="196"/>
      <c r="K1077" s="196"/>
      <c r="L1077" s="201"/>
      <c r="M1077" s="202"/>
      <c r="N1077" s="203"/>
      <c r="O1077" s="203"/>
      <c r="P1077" s="203"/>
      <c r="Q1077" s="203"/>
      <c r="R1077" s="203"/>
      <c r="S1077" s="203"/>
      <c r="T1077" s="204"/>
      <c r="AT1077" s="205" t="s">
        <v>131</v>
      </c>
      <c r="AU1077" s="205" t="s">
        <v>84</v>
      </c>
      <c r="AV1077" s="13" t="s">
        <v>84</v>
      </c>
      <c r="AW1077" s="13" t="s">
        <v>36</v>
      </c>
      <c r="AX1077" s="13" t="s">
        <v>74</v>
      </c>
      <c r="AY1077" s="205" t="s">
        <v>121</v>
      </c>
    </row>
    <row r="1078" spans="1:65" s="13" customFormat="1" ht="11.25">
      <c r="B1078" s="195"/>
      <c r="C1078" s="196"/>
      <c r="D1078" s="190" t="s">
        <v>131</v>
      </c>
      <c r="E1078" s="197" t="s">
        <v>21</v>
      </c>
      <c r="F1078" s="198" t="s">
        <v>1277</v>
      </c>
      <c r="G1078" s="196"/>
      <c r="H1078" s="199">
        <v>12.4</v>
      </c>
      <c r="I1078" s="200"/>
      <c r="J1078" s="196"/>
      <c r="K1078" s="196"/>
      <c r="L1078" s="201"/>
      <c r="M1078" s="202"/>
      <c r="N1078" s="203"/>
      <c r="O1078" s="203"/>
      <c r="P1078" s="203"/>
      <c r="Q1078" s="203"/>
      <c r="R1078" s="203"/>
      <c r="S1078" s="203"/>
      <c r="T1078" s="204"/>
      <c r="AT1078" s="205" t="s">
        <v>131</v>
      </c>
      <c r="AU1078" s="205" t="s">
        <v>84</v>
      </c>
      <c r="AV1078" s="13" t="s">
        <v>84</v>
      </c>
      <c r="AW1078" s="13" t="s">
        <v>36</v>
      </c>
      <c r="AX1078" s="13" t="s">
        <v>74</v>
      </c>
      <c r="AY1078" s="205" t="s">
        <v>121</v>
      </c>
    </row>
    <row r="1079" spans="1:65" s="13" customFormat="1" ht="11.25">
      <c r="B1079" s="195"/>
      <c r="C1079" s="196"/>
      <c r="D1079" s="190" t="s">
        <v>131</v>
      </c>
      <c r="E1079" s="197" t="s">
        <v>21</v>
      </c>
      <c r="F1079" s="198" t="s">
        <v>1278</v>
      </c>
      <c r="G1079" s="196"/>
      <c r="H1079" s="199">
        <v>22.4</v>
      </c>
      <c r="I1079" s="200"/>
      <c r="J1079" s="196"/>
      <c r="K1079" s="196"/>
      <c r="L1079" s="201"/>
      <c r="M1079" s="202"/>
      <c r="N1079" s="203"/>
      <c r="O1079" s="203"/>
      <c r="P1079" s="203"/>
      <c r="Q1079" s="203"/>
      <c r="R1079" s="203"/>
      <c r="S1079" s="203"/>
      <c r="T1079" s="204"/>
      <c r="AT1079" s="205" t="s">
        <v>131</v>
      </c>
      <c r="AU1079" s="205" t="s">
        <v>84</v>
      </c>
      <c r="AV1079" s="13" t="s">
        <v>84</v>
      </c>
      <c r="AW1079" s="13" t="s">
        <v>36</v>
      </c>
      <c r="AX1079" s="13" t="s">
        <v>74</v>
      </c>
      <c r="AY1079" s="205" t="s">
        <v>121</v>
      </c>
    </row>
    <row r="1080" spans="1:65" s="13" customFormat="1" ht="11.25">
      <c r="B1080" s="195"/>
      <c r="C1080" s="196"/>
      <c r="D1080" s="190" t="s">
        <v>131</v>
      </c>
      <c r="E1080" s="197" t="s">
        <v>21</v>
      </c>
      <c r="F1080" s="198" t="s">
        <v>1279</v>
      </c>
      <c r="G1080" s="196"/>
      <c r="H1080" s="199">
        <v>16.8</v>
      </c>
      <c r="I1080" s="200"/>
      <c r="J1080" s="196"/>
      <c r="K1080" s="196"/>
      <c r="L1080" s="201"/>
      <c r="M1080" s="202"/>
      <c r="N1080" s="203"/>
      <c r="O1080" s="203"/>
      <c r="P1080" s="203"/>
      <c r="Q1080" s="203"/>
      <c r="R1080" s="203"/>
      <c r="S1080" s="203"/>
      <c r="T1080" s="204"/>
      <c r="AT1080" s="205" t="s">
        <v>131</v>
      </c>
      <c r="AU1080" s="205" t="s">
        <v>84</v>
      </c>
      <c r="AV1080" s="13" t="s">
        <v>84</v>
      </c>
      <c r="AW1080" s="13" t="s">
        <v>36</v>
      </c>
      <c r="AX1080" s="13" t="s">
        <v>74</v>
      </c>
      <c r="AY1080" s="205" t="s">
        <v>121</v>
      </c>
    </row>
    <row r="1081" spans="1:65" s="13" customFormat="1" ht="11.25">
      <c r="B1081" s="195"/>
      <c r="C1081" s="196"/>
      <c r="D1081" s="190" t="s">
        <v>131</v>
      </c>
      <c r="E1081" s="197" t="s">
        <v>21</v>
      </c>
      <c r="F1081" s="198" t="s">
        <v>1280</v>
      </c>
      <c r="G1081" s="196"/>
      <c r="H1081" s="199">
        <v>16.8</v>
      </c>
      <c r="I1081" s="200"/>
      <c r="J1081" s="196"/>
      <c r="K1081" s="196"/>
      <c r="L1081" s="201"/>
      <c r="M1081" s="202"/>
      <c r="N1081" s="203"/>
      <c r="O1081" s="203"/>
      <c r="P1081" s="203"/>
      <c r="Q1081" s="203"/>
      <c r="R1081" s="203"/>
      <c r="S1081" s="203"/>
      <c r="T1081" s="204"/>
      <c r="AT1081" s="205" t="s">
        <v>131</v>
      </c>
      <c r="AU1081" s="205" t="s">
        <v>84</v>
      </c>
      <c r="AV1081" s="13" t="s">
        <v>84</v>
      </c>
      <c r="AW1081" s="13" t="s">
        <v>36</v>
      </c>
      <c r="AX1081" s="13" t="s">
        <v>74</v>
      </c>
      <c r="AY1081" s="205" t="s">
        <v>121</v>
      </c>
    </row>
    <row r="1082" spans="1:65" s="13" customFormat="1" ht="11.25">
      <c r="B1082" s="195"/>
      <c r="C1082" s="196"/>
      <c r="D1082" s="190" t="s">
        <v>131</v>
      </c>
      <c r="E1082" s="197" t="s">
        <v>21</v>
      </c>
      <c r="F1082" s="198" t="s">
        <v>1281</v>
      </c>
      <c r="G1082" s="196"/>
      <c r="H1082" s="199">
        <v>24.4</v>
      </c>
      <c r="I1082" s="200"/>
      <c r="J1082" s="196"/>
      <c r="K1082" s="196"/>
      <c r="L1082" s="201"/>
      <c r="M1082" s="202"/>
      <c r="N1082" s="203"/>
      <c r="O1082" s="203"/>
      <c r="P1082" s="203"/>
      <c r="Q1082" s="203"/>
      <c r="R1082" s="203"/>
      <c r="S1082" s="203"/>
      <c r="T1082" s="204"/>
      <c r="AT1082" s="205" t="s">
        <v>131</v>
      </c>
      <c r="AU1082" s="205" t="s">
        <v>84</v>
      </c>
      <c r="AV1082" s="13" t="s">
        <v>84</v>
      </c>
      <c r="AW1082" s="13" t="s">
        <v>36</v>
      </c>
      <c r="AX1082" s="13" t="s">
        <v>74</v>
      </c>
      <c r="AY1082" s="205" t="s">
        <v>121</v>
      </c>
    </row>
    <row r="1083" spans="1:65" s="13" customFormat="1" ht="11.25">
      <c r="B1083" s="195"/>
      <c r="C1083" s="196"/>
      <c r="D1083" s="190" t="s">
        <v>131</v>
      </c>
      <c r="E1083" s="197" t="s">
        <v>21</v>
      </c>
      <c r="F1083" s="198" t="s">
        <v>1282</v>
      </c>
      <c r="G1083" s="196"/>
      <c r="H1083" s="199">
        <v>24.4</v>
      </c>
      <c r="I1083" s="200"/>
      <c r="J1083" s="196"/>
      <c r="K1083" s="196"/>
      <c r="L1083" s="201"/>
      <c r="M1083" s="202"/>
      <c r="N1083" s="203"/>
      <c r="O1083" s="203"/>
      <c r="P1083" s="203"/>
      <c r="Q1083" s="203"/>
      <c r="R1083" s="203"/>
      <c r="S1083" s="203"/>
      <c r="T1083" s="204"/>
      <c r="AT1083" s="205" t="s">
        <v>131</v>
      </c>
      <c r="AU1083" s="205" t="s">
        <v>84</v>
      </c>
      <c r="AV1083" s="13" t="s">
        <v>84</v>
      </c>
      <c r="AW1083" s="13" t="s">
        <v>36</v>
      </c>
      <c r="AX1083" s="13" t="s">
        <v>74</v>
      </c>
      <c r="AY1083" s="205" t="s">
        <v>121</v>
      </c>
    </row>
    <row r="1084" spans="1:65" s="14" customFormat="1" ht="11.25">
      <c r="B1084" s="206"/>
      <c r="C1084" s="207"/>
      <c r="D1084" s="190" t="s">
        <v>131</v>
      </c>
      <c r="E1084" s="208" t="s">
        <v>21</v>
      </c>
      <c r="F1084" s="209" t="s">
        <v>133</v>
      </c>
      <c r="G1084" s="207"/>
      <c r="H1084" s="210">
        <v>1514.8800000000006</v>
      </c>
      <c r="I1084" s="211"/>
      <c r="J1084" s="207"/>
      <c r="K1084" s="207"/>
      <c r="L1084" s="212"/>
      <c r="M1084" s="213"/>
      <c r="N1084" s="214"/>
      <c r="O1084" s="214"/>
      <c r="P1084" s="214"/>
      <c r="Q1084" s="214"/>
      <c r="R1084" s="214"/>
      <c r="S1084" s="214"/>
      <c r="T1084" s="215"/>
      <c r="AT1084" s="216" t="s">
        <v>131</v>
      </c>
      <c r="AU1084" s="216" t="s">
        <v>84</v>
      </c>
      <c r="AV1084" s="14" t="s">
        <v>128</v>
      </c>
      <c r="AW1084" s="14" t="s">
        <v>36</v>
      </c>
      <c r="AX1084" s="14" t="s">
        <v>79</v>
      </c>
      <c r="AY1084" s="216" t="s">
        <v>121</v>
      </c>
    </row>
    <row r="1085" spans="1:65" s="13" customFormat="1" ht="11.25">
      <c r="B1085" s="195"/>
      <c r="C1085" s="196"/>
      <c r="D1085" s="190" t="s">
        <v>131</v>
      </c>
      <c r="E1085" s="196"/>
      <c r="F1085" s="198" t="s">
        <v>1283</v>
      </c>
      <c r="G1085" s="196"/>
      <c r="H1085" s="199">
        <v>1590.624</v>
      </c>
      <c r="I1085" s="200"/>
      <c r="J1085" s="196"/>
      <c r="K1085" s="196"/>
      <c r="L1085" s="201"/>
      <c r="M1085" s="202"/>
      <c r="N1085" s="203"/>
      <c r="O1085" s="203"/>
      <c r="P1085" s="203"/>
      <c r="Q1085" s="203"/>
      <c r="R1085" s="203"/>
      <c r="S1085" s="203"/>
      <c r="T1085" s="204"/>
      <c r="AT1085" s="205" t="s">
        <v>131</v>
      </c>
      <c r="AU1085" s="205" t="s">
        <v>84</v>
      </c>
      <c r="AV1085" s="13" t="s">
        <v>84</v>
      </c>
      <c r="AW1085" s="13" t="s">
        <v>4</v>
      </c>
      <c r="AX1085" s="13" t="s">
        <v>79</v>
      </c>
      <c r="AY1085" s="205" t="s">
        <v>121</v>
      </c>
    </row>
    <row r="1086" spans="1:65" s="2" customFormat="1" ht="24.2" customHeight="1">
      <c r="A1086" s="37"/>
      <c r="B1086" s="38"/>
      <c r="C1086" s="177" t="s">
        <v>1284</v>
      </c>
      <c r="D1086" s="177" t="s">
        <v>124</v>
      </c>
      <c r="E1086" s="178" t="s">
        <v>1285</v>
      </c>
      <c r="F1086" s="179" t="s">
        <v>1286</v>
      </c>
      <c r="G1086" s="180" t="s">
        <v>189</v>
      </c>
      <c r="H1086" s="181">
        <v>26.152000000000001</v>
      </c>
      <c r="I1086" s="182"/>
      <c r="J1086" s="183">
        <f>ROUND(I1086*H1086,2)</f>
        <v>0</v>
      </c>
      <c r="K1086" s="179" t="s">
        <v>141</v>
      </c>
      <c r="L1086" s="42"/>
      <c r="M1086" s="184" t="s">
        <v>21</v>
      </c>
      <c r="N1086" s="185" t="s">
        <v>45</v>
      </c>
      <c r="O1086" s="67"/>
      <c r="P1086" s="186">
        <f>O1086*H1086</f>
        <v>0</v>
      </c>
      <c r="Q1086" s="186">
        <v>0</v>
      </c>
      <c r="R1086" s="186">
        <f>Q1086*H1086</f>
        <v>0</v>
      </c>
      <c r="S1086" s="186">
        <v>0</v>
      </c>
      <c r="T1086" s="187">
        <f>S1086*H1086</f>
        <v>0</v>
      </c>
      <c r="U1086" s="37"/>
      <c r="V1086" s="37"/>
      <c r="W1086" s="37"/>
      <c r="X1086" s="37"/>
      <c r="Y1086" s="37"/>
      <c r="Z1086" s="37"/>
      <c r="AA1086" s="37"/>
      <c r="AB1086" s="37"/>
      <c r="AC1086" s="37"/>
      <c r="AD1086" s="37"/>
      <c r="AE1086" s="37"/>
      <c r="AR1086" s="188" t="s">
        <v>359</v>
      </c>
      <c r="AT1086" s="188" t="s">
        <v>124</v>
      </c>
      <c r="AU1086" s="188" t="s">
        <v>84</v>
      </c>
      <c r="AY1086" s="19" t="s">
        <v>121</v>
      </c>
      <c r="BE1086" s="189">
        <f>IF(N1086="základní",J1086,0)</f>
        <v>0</v>
      </c>
      <c r="BF1086" s="189">
        <f>IF(N1086="snížená",J1086,0)</f>
        <v>0</v>
      </c>
      <c r="BG1086" s="189">
        <f>IF(N1086="zákl. přenesená",J1086,0)</f>
        <v>0</v>
      </c>
      <c r="BH1086" s="189">
        <f>IF(N1086="sníž. přenesená",J1086,0)</f>
        <v>0</v>
      </c>
      <c r="BI1086" s="189">
        <f>IF(N1086="nulová",J1086,0)</f>
        <v>0</v>
      </c>
      <c r="BJ1086" s="19" t="s">
        <v>79</v>
      </c>
      <c r="BK1086" s="189">
        <f>ROUND(I1086*H1086,2)</f>
        <v>0</v>
      </c>
      <c r="BL1086" s="19" t="s">
        <v>359</v>
      </c>
      <c r="BM1086" s="188" t="s">
        <v>1287</v>
      </c>
    </row>
    <row r="1087" spans="1:65" s="2" customFormat="1" ht="29.25">
      <c r="A1087" s="37"/>
      <c r="B1087" s="38"/>
      <c r="C1087" s="39"/>
      <c r="D1087" s="190" t="s">
        <v>130</v>
      </c>
      <c r="E1087" s="39"/>
      <c r="F1087" s="191" t="s">
        <v>1288</v>
      </c>
      <c r="G1087" s="39"/>
      <c r="H1087" s="39"/>
      <c r="I1087" s="192"/>
      <c r="J1087" s="39"/>
      <c r="K1087" s="39"/>
      <c r="L1087" s="42"/>
      <c r="M1087" s="193"/>
      <c r="N1087" s="194"/>
      <c r="O1087" s="67"/>
      <c r="P1087" s="67"/>
      <c r="Q1087" s="67"/>
      <c r="R1087" s="67"/>
      <c r="S1087" s="67"/>
      <c r="T1087" s="68"/>
      <c r="U1087" s="37"/>
      <c r="V1087" s="37"/>
      <c r="W1087" s="37"/>
      <c r="X1087" s="37"/>
      <c r="Y1087" s="37"/>
      <c r="Z1087" s="37"/>
      <c r="AA1087" s="37"/>
      <c r="AB1087" s="37"/>
      <c r="AC1087" s="37"/>
      <c r="AD1087" s="37"/>
      <c r="AE1087" s="37"/>
      <c r="AT1087" s="19" t="s">
        <v>130</v>
      </c>
      <c r="AU1087" s="19" t="s">
        <v>84</v>
      </c>
    </row>
    <row r="1088" spans="1:65" s="2" customFormat="1" ht="11.25">
      <c r="A1088" s="37"/>
      <c r="B1088" s="38"/>
      <c r="C1088" s="39"/>
      <c r="D1088" s="217" t="s">
        <v>144</v>
      </c>
      <c r="E1088" s="39"/>
      <c r="F1088" s="218" t="s">
        <v>1289</v>
      </c>
      <c r="G1088" s="39"/>
      <c r="H1088" s="39"/>
      <c r="I1088" s="192"/>
      <c r="J1088" s="39"/>
      <c r="K1088" s="39"/>
      <c r="L1088" s="42"/>
      <c r="M1088" s="193"/>
      <c r="N1088" s="194"/>
      <c r="O1088" s="67"/>
      <c r="P1088" s="67"/>
      <c r="Q1088" s="67"/>
      <c r="R1088" s="67"/>
      <c r="S1088" s="67"/>
      <c r="T1088" s="68"/>
      <c r="U1088" s="37"/>
      <c r="V1088" s="37"/>
      <c r="W1088" s="37"/>
      <c r="X1088" s="37"/>
      <c r="Y1088" s="37"/>
      <c r="Z1088" s="37"/>
      <c r="AA1088" s="37"/>
      <c r="AB1088" s="37"/>
      <c r="AC1088" s="37"/>
      <c r="AD1088" s="37"/>
      <c r="AE1088" s="37"/>
      <c r="AT1088" s="19" t="s">
        <v>144</v>
      </c>
      <c r="AU1088" s="19" t="s">
        <v>84</v>
      </c>
    </row>
    <row r="1089" spans="1:65" s="16" customFormat="1" ht="11.25">
      <c r="B1089" s="240"/>
      <c r="C1089" s="241"/>
      <c r="D1089" s="190" t="s">
        <v>131</v>
      </c>
      <c r="E1089" s="242" t="s">
        <v>21</v>
      </c>
      <c r="F1089" s="243" t="s">
        <v>573</v>
      </c>
      <c r="G1089" s="241"/>
      <c r="H1089" s="242" t="s">
        <v>21</v>
      </c>
      <c r="I1089" s="244"/>
      <c r="J1089" s="241"/>
      <c r="K1089" s="241"/>
      <c r="L1089" s="245"/>
      <c r="M1089" s="246"/>
      <c r="N1089" s="247"/>
      <c r="O1089" s="247"/>
      <c r="P1089" s="247"/>
      <c r="Q1089" s="247"/>
      <c r="R1089" s="247"/>
      <c r="S1089" s="247"/>
      <c r="T1089" s="248"/>
      <c r="AT1089" s="249" t="s">
        <v>131</v>
      </c>
      <c r="AU1089" s="249" t="s">
        <v>84</v>
      </c>
      <c r="AV1089" s="16" t="s">
        <v>79</v>
      </c>
      <c r="AW1089" s="16" t="s">
        <v>36</v>
      </c>
      <c r="AX1089" s="16" t="s">
        <v>74</v>
      </c>
      <c r="AY1089" s="249" t="s">
        <v>121</v>
      </c>
    </row>
    <row r="1090" spans="1:65" s="13" customFormat="1" ht="11.25">
      <c r="B1090" s="195"/>
      <c r="C1090" s="196"/>
      <c r="D1090" s="190" t="s">
        <v>131</v>
      </c>
      <c r="E1090" s="197" t="s">
        <v>21</v>
      </c>
      <c r="F1090" s="198" t="s">
        <v>574</v>
      </c>
      <c r="G1090" s="196"/>
      <c r="H1090" s="199">
        <v>26.152000000000001</v>
      </c>
      <c r="I1090" s="200"/>
      <c r="J1090" s="196"/>
      <c r="K1090" s="196"/>
      <c r="L1090" s="201"/>
      <c r="M1090" s="202"/>
      <c r="N1090" s="203"/>
      <c r="O1090" s="203"/>
      <c r="P1090" s="203"/>
      <c r="Q1090" s="203"/>
      <c r="R1090" s="203"/>
      <c r="S1090" s="203"/>
      <c r="T1090" s="204"/>
      <c r="AT1090" s="205" t="s">
        <v>131</v>
      </c>
      <c r="AU1090" s="205" t="s">
        <v>84</v>
      </c>
      <c r="AV1090" s="13" t="s">
        <v>84</v>
      </c>
      <c r="AW1090" s="13" t="s">
        <v>36</v>
      </c>
      <c r="AX1090" s="13" t="s">
        <v>79</v>
      </c>
      <c r="AY1090" s="205" t="s">
        <v>121</v>
      </c>
    </row>
    <row r="1091" spans="1:65" s="2" customFormat="1" ht="16.5" customHeight="1">
      <c r="A1091" s="37"/>
      <c r="B1091" s="38"/>
      <c r="C1091" s="230" t="s">
        <v>1290</v>
      </c>
      <c r="D1091" s="230" t="s">
        <v>219</v>
      </c>
      <c r="E1091" s="231" t="s">
        <v>1234</v>
      </c>
      <c r="F1091" s="232" t="s">
        <v>1235</v>
      </c>
      <c r="G1091" s="233" t="s">
        <v>189</v>
      </c>
      <c r="H1091" s="234">
        <v>27.46</v>
      </c>
      <c r="I1091" s="235"/>
      <c r="J1091" s="236">
        <f>ROUND(I1091*H1091,2)</f>
        <v>0</v>
      </c>
      <c r="K1091" s="232" t="s">
        <v>141</v>
      </c>
      <c r="L1091" s="237"/>
      <c r="M1091" s="238" t="s">
        <v>21</v>
      </c>
      <c r="N1091" s="239" t="s">
        <v>45</v>
      </c>
      <c r="O1091" s="67"/>
      <c r="P1091" s="186">
        <f>O1091*H1091</f>
        <v>0</v>
      </c>
      <c r="Q1091" s="186">
        <v>0</v>
      </c>
      <c r="R1091" s="186">
        <f>Q1091*H1091</f>
        <v>0</v>
      </c>
      <c r="S1091" s="186">
        <v>0</v>
      </c>
      <c r="T1091" s="187">
        <f>S1091*H1091</f>
        <v>0</v>
      </c>
      <c r="U1091" s="37"/>
      <c r="V1091" s="37"/>
      <c r="W1091" s="37"/>
      <c r="X1091" s="37"/>
      <c r="Y1091" s="37"/>
      <c r="Z1091" s="37"/>
      <c r="AA1091" s="37"/>
      <c r="AB1091" s="37"/>
      <c r="AC1091" s="37"/>
      <c r="AD1091" s="37"/>
      <c r="AE1091" s="37"/>
      <c r="AR1091" s="188" t="s">
        <v>496</v>
      </c>
      <c r="AT1091" s="188" t="s">
        <v>219</v>
      </c>
      <c r="AU1091" s="188" t="s">
        <v>84</v>
      </c>
      <c r="AY1091" s="19" t="s">
        <v>121</v>
      </c>
      <c r="BE1091" s="189">
        <f>IF(N1091="základní",J1091,0)</f>
        <v>0</v>
      </c>
      <c r="BF1091" s="189">
        <f>IF(N1091="snížená",J1091,0)</f>
        <v>0</v>
      </c>
      <c r="BG1091" s="189">
        <f>IF(N1091="zákl. přenesená",J1091,0)</f>
        <v>0</v>
      </c>
      <c r="BH1091" s="189">
        <f>IF(N1091="sníž. přenesená",J1091,0)</f>
        <v>0</v>
      </c>
      <c r="BI1091" s="189">
        <f>IF(N1091="nulová",J1091,0)</f>
        <v>0</v>
      </c>
      <c r="BJ1091" s="19" t="s">
        <v>79</v>
      </c>
      <c r="BK1091" s="189">
        <f>ROUND(I1091*H1091,2)</f>
        <v>0</v>
      </c>
      <c r="BL1091" s="19" t="s">
        <v>359</v>
      </c>
      <c r="BM1091" s="188" t="s">
        <v>1291</v>
      </c>
    </row>
    <row r="1092" spans="1:65" s="2" customFormat="1" ht="11.25">
      <c r="A1092" s="37"/>
      <c r="B1092" s="38"/>
      <c r="C1092" s="39"/>
      <c r="D1092" s="190" t="s">
        <v>130</v>
      </c>
      <c r="E1092" s="39"/>
      <c r="F1092" s="191" t="s">
        <v>1235</v>
      </c>
      <c r="G1092" s="39"/>
      <c r="H1092" s="39"/>
      <c r="I1092" s="192"/>
      <c r="J1092" s="39"/>
      <c r="K1092" s="39"/>
      <c r="L1092" s="42"/>
      <c r="M1092" s="193"/>
      <c r="N1092" s="194"/>
      <c r="O1092" s="67"/>
      <c r="P1092" s="67"/>
      <c r="Q1092" s="67"/>
      <c r="R1092" s="67"/>
      <c r="S1092" s="67"/>
      <c r="T1092" s="68"/>
      <c r="U1092" s="37"/>
      <c r="V1092" s="37"/>
      <c r="W1092" s="37"/>
      <c r="X1092" s="37"/>
      <c r="Y1092" s="37"/>
      <c r="Z1092" s="37"/>
      <c r="AA1092" s="37"/>
      <c r="AB1092" s="37"/>
      <c r="AC1092" s="37"/>
      <c r="AD1092" s="37"/>
      <c r="AE1092" s="37"/>
      <c r="AT1092" s="19" t="s">
        <v>130</v>
      </c>
      <c r="AU1092" s="19" t="s">
        <v>84</v>
      </c>
    </row>
    <row r="1093" spans="1:65" s="13" customFormat="1" ht="11.25">
      <c r="B1093" s="195"/>
      <c r="C1093" s="196"/>
      <c r="D1093" s="190" t="s">
        <v>131</v>
      </c>
      <c r="E1093" s="196"/>
      <c r="F1093" s="198" t="s">
        <v>1292</v>
      </c>
      <c r="G1093" s="196"/>
      <c r="H1093" s="199">
        <v>27.46</v>
      </c>
      <c r="I1093" s="200"/>
      <c r="J1093" s="196"/>
      <c r="K1093" s="196"/>
      <c r="L1093" s="201"/>
      <c r="M1093" s="202"/>
      <c r="N1093" s="203"/>
      <c r="O1093" s="203"/>
      <c r="P1093" s="203"/>
      <c r="Q1093" s="203"/>
      <c r="R1093" s="203"/>
      <c r="S1093" s="203"/>
      <c r="T1093" s="204"/>
      <c r="AT1093" s="205" t="s">
        <v>131</v>
      </c>
      <c r="AU1093" s="205" t="s">
        <v>84</v>
      </c>
      <c r="AV1093" s="13" t="s">
        <v>84</v>
      </c>
      <c r="AW1093" s="13" t="s">
        <v>4</v>
      </c>
      <c r="AX1093" s="13" t="s">
        <v>79</v>
      </c>
      <c r="AY1093" s="205" t="s">
        <v>121</v>
      </c>
    </row>
    <row r="1094" spans="1:65" s="2" customFormat="1" ht="21.75" customHeight="1">
      <c r="A1094" s="37"/>
      <c r="B1094" s="38"/>
      <c r="C1094" s="230" t="s">
        <v>1293</v>
      </c>
      <c r="D1094" s="230" t="s">
        <v>219</v>
      </c>
      <c r="E1094" s="231" t="s">
        <v>1239</v>
      </c>
      <c r="F1094" s="232" t="s">
        <v>1240</v>
      </c>
      <c r="G1094" s="233" t="s">
        <v>127</v>
      </c>
      <c r="H1094" s="234">
        <v>401.625</v>
      </c>
      <c r="I1094" s="235"/>
      <c r="J1094" s="236">
        <f>ROUND(I1094*H1094,2)</f>
        <v>0</v>
      </c>
      <c r="K1094" s="232" t="s">
        <v>141</v>
      </c>
      <c r="L1094" s="237"/>
      <c r="M1094" s="238" t="s">
        <v>21</v>
      </c>
      <c r="N1094" s="239" t="s">
        <v>45</v>
      </c>
      <c r="O1094" s="67"/>
      <c r="P1094" s="186">
        <f>O1094*H1094</f>
        <v>0</v>
      </c>
      <c r="Q1094" s="186">
        <v>0</v>
      </c>
      <c r="R1094" s="186">
        <f>Q1094*H1094</f>
        <v>0</v>
      </c>
      <c r="S1094" s="186">
        <v>0</v>
      </c>
      <c r="T1094" s="187">
        <f>S1094*H1094</f>
        <v>0</v>
      </c>
      <c r="U1094" s="37"/>
      <c r="V1094" s="37"/>
      <c r="W1094" s="37"/>
      <c r="X1094" s="37"/>
      <c r="Y1094" s="37"/>
      <c r="Z1094" s="37"/>
      <c r="AA1094" s="37"/>
      <c r="AB1094" s="37"/>
      <c r="AC1094" s="37"/>
      <c r="AD1094" s="37"/>
      <c r="AE1094" s="37"/>
      <c r="AR1094" s="188" t="s">
        <v>496</v>
      </c>
      <c r="AT1094" s="188" t="s">
        <v>219</v>
      </c>
      <c r="AU1094" s="188" t="s">
        <v>84</v>
      </c>
      <c r="AY1094" s="19" t="s">
        <v>121</v>
      </c>
      <c r="BE1094" s="189">
        <f>IF(N1094="základní",J1094,0)</f>
        <v>0</v>
      </c>
      <c r="BF1094" s="189">
        <f>IF(N1094="snížená",J1094,0)</f>
        <v>0</v>
      </c>
      <c r="BG1094" s="189">
        <f>IF(N1094="zákl. přenesená",J1094,0)</f>
        <v>0</v>
      </c>
      <c r="BH1094" s="189">
        <f>IF(N1094="sníž. přenesená",J1094,0)</f>
        <v>0</v>
      </c>
      <c r="BI1094" s="189">
        <f>IF(N1094="nulová",J1094,0)</f>
        <v>0</v>
      </c>
      <c r="BJ1094" s="19" t="s">
        <v>79</v>
      </c>
      <c r="BK1094" s="189">
        <f>ROUND(I1094*H1094,2)</f>
        <v>0</v>
      </c>
      <c r="BL1094" s="19" t="s">
        <v>359</v>
      </c>
      <c r="BM1094" s="188" t="s">
        <v>1294</v>
      </c>
    </row>
    <row r="1095" spans="1:65" s="2" customFormat="1" ht="11.25">
      <c r="A1095" s="37"/>
      <c r="B1095" s="38"/>
      <c r="C1095" s="39"/>
      <c r="D1095" s="190" t="s">
        <v>130</v>
      </c>
      <c r="E1095" s="39"/>
      <c r="F1095" s="191" t="s">
        <v>1240</v>
      </c>
      <c r="G1095" s="39"/>
      <c r="H1095" s="39"/>
      <c r="I1095" s="192"/>
      <c r="J1095" s="39"/>
      <c r="K1095" s="39"/>
      <c r="L1095" s="42"/>
      <c r="M1095" s="193"/>
      <c r="N1095" s="194"/>
      <c r="O1095" s="67"/>
      <c r="P1095" s="67"/>
      <c r="Q1095" s="67"/>
      <c r="R1095" s="67"/>
      <c r="S1095" s="67"/>
      <c r="T1095" s="68"/>
      <c r="U1095" s="37"/>
      <c r="V1095" s="37"/>
      <c r="W1095" s="37"/>
      <c r="X1095" s="37"/>
      <c r="Y1095" s="37"/>
      <c r="Z1095" s="37"/>
      <c r="AA1095" s="37"/>
      <c r="AB1095" s="37"/>
      <c r="AC1095" s="37"/>
      <c r="AD1095" s="37"/>
      <c r="AE1095" s="37"/>
      <c r="AT1095" s="19" t="s">
        <v>130</v>
      </c>
      <c r="AU1095" s="19" t="s">
        <v>84</v>
      </c>
    </row>
    <row r="1096" spans="1:65" s="13" customFormat="1" ht="11.25">
      <c r="B1096" s="195"/>
      <c r="C1096" s="196"/>
      <c r="D1096" s="190" t="s">
        <v>131</v>
      </c>
      <c r="E1096" s="196"/>
      <c r="F1096" s="198" t="s">
        <v>1295</v>
      </c>
      <c r="G1096" s="196"/>
      <c r="H1096" s="199">
        <v>401.625</v>
      </c>
      <c r="I1096" s="200"/>
      <c r="J1096" s="196"/>
      <c r="K1096" s="196"/>
      <c r="L1096" s="201"/>
      <c r="M1096" s="202"/>
      <c r="N1096" s="203"/>
      <c r="O1096" s="203"/>
      <c r="P1096" s="203"/>
      <c r="Q1096" s="203"/>
      <c r="R1096" s="203"/>
      <c r="S1096" s="203"/>
      <c r="T1096" s="204"/>
      <c r="AT1096" s="205" t="s">
        <v>131</v>
      </c>
      <c r="AU1096" s="205" t="s">
        <v>84</v>
      </c>
      <c r="AV1096" s="13" t="s">
        <v>84</v>
      </c>
      <c r="AW1096" s="13" t="s">
        <v>4</v>
      </c>
      <c r="AX1096" s="13" t="s">
        <v>79</v>
      </c>
      <c r="AY1096" s="205" t="s">
        <v>121</v>
      </c>
    </row>
    <row r="1097" spans="1:65" s="2" customFormat="1" ht="24.2" customHeight="1">
      <c r="A1097" s="37"/>
      <c r="B1097" s="38"/>
      <c r="C1097" s="177" t="s">
        <v>1296</v>
      </c>
      <c r="D1097" s="177" t="s">
        <v>124</v>
      </c>
      <c r="E1097" s="178" t="s">
        <v>1297</v>
      </c>
      <c r="F1097" s="179" t="s">
        <v>1298</v>
      </c>
      <c r="G1097" s="180" t="s">
        <v>189</v>
      </c>
      <c r="H1097" s="181">
        <v>110.85599999999999</v>
      </c>
      <c r="I1097" s="182"/>
      <c r="J1097" s="183">
        <f>ROUND(I1097*H1097,2)</f>
        <v>0</v>
      </c>
      <c r="K1097" s="179" t="s">
        <v>21</v>
      </c>
      <c r="L1097" s="42"/>
      <c r="M1097" s="184" t="s">
        <v>21</v>
      </c>
      <c r="N1097" s="185" t="s">
        <v>45</v>
      </c>
      <c r="O1097" s="67"/>
      <c r="P1097" s="186">
        <f>O1097*H1097</f>
        <v>0</v>
      </c>
      <c r="Q1097" s="186">
        <v>2.4000000000000001E-4</v>
      </c>
      <c r="R1097" s="186">
        <f>Q1097*H1097</f>
        <v>2.6605440000000001E-2</v>
      </c>
      <c r="S1097" s="186">
        <v>0</v>
      </c>
      <c r="T1097" s="187">
        <f>S1097*H1097</f>
        <v>0</v>
      </c>
      <c r="U1097" s="37"/>
      <c r="V1097" s="37"/>
      <c r="W1097" s="37"/>
      <c r="X1097" s="37"/>
      <c r="Y1097" s="37"/>
      <c r="Z1097" s="37"/>
      <c r="AA1097" s="37"/>
      <c r="AB1097" s="37"/>
      <c r="AC1097" s="37"/>
      <c r="AD1097" s="37"/>
      <c r="AE1097" s="37"/>
      <c r="AR1097" s="188" t="s">
        <v>359</v>
      </c>
      <c r="AT1097" s="188" t="s">
        <v>124</v>
      </c>
      <c r="AU1097" s="188" t="s">
        <v>84</v>
      </c>
      <c r="AY1097" s="19" t="s">
        <v>121</v>
      </c>
      <c r="BE1097" s="189">
        <f>IF(N1097="základní",J1097,0)</f>
        <v>0</v>
      </c>
      <c r="BF1097" s="189">
        <f>IF(N1097="snížená",J1097,0)</f>
        <v>0</v>
      </c>
      <c r="BG1097" s="189">
        <f>IF(N1097="zákl. přenesená",J1097,0)</f>
        <v>0</v>
      </c>
      <c r="BH1097" s="189">
        <f>IF(N1097="sníž. přenesená",J1097,0)</f>
        <v>0</v>
      </c>
      <c r="BI1097" s="189">
        <f>IF(N1097="nulová",J1097,0)</f>
        <v>0</v>
      </c>
      <c r="BJ1097" s="19" t="s">
        <v>79</v>
      </c>
      <c r="BK1097" s="189">
        <f>ROUND(I1097*H1097,2)</f>
        <v>0</v>
      </c>
      <c r="BL1097" s="19" t="s">
        <v>359</v>
      </c>
      <c r="BM1097" s="188" t="s">
        <v>1299</v>
      </c>
    </row>
    <row r="1098" spans="1:65" s="2" customFormat="1" ht="11.25">
      <c r="A1098" s="37"/>
      <c r="B1098" s="38"/>
      <c r="C1098" s="39"/>
      <c r="D1098" s="190" t="s">
        <v>130</v>
      </c>
      <c r="E1098" s="39"/>
      <c r="F1098" s="191" t="s">
        <v>1298</v>
      </c>
      <c r="G1098" s="39"/>
      <c r="H1098" s="39"/>
      <c r="I1098" s="192"/>
      <c r="J1098" s="39"/>
      <c r="K1098" s="39"/>
      <c r="L1098" s="42"/>
      <c r="M1098" s="193"/>
      <c r="N1098" s="194"/>
      <c r="O1098" s="67"/>
      <c r="P1098" s="67"/>
      <c r="Q1098" s="67"/>
      <c r="R1098" s="67"/>
      <c r="S1098" s="67"/>
      <c r="T1098" s="68"/>
      <c r="U1098" s="37"/>
      <c r="V1098" s="37"/>
      <c r="W1098" s="37"/>
      <c r="X1098" s="37"/>
      <c r="Y1098" s="37"/>
      <c r="Z1098" s="37"/>
      <c r="AA1098" s="37"/>
      <c r="AB1098" s="37"/>
      <c r="AC1098" s="37"/>
      <c r="AD1098" s="37"/>
      <c r="AE1098" s="37"/>
      <c r="AT1098" s="19" t="s">
        <v>130</v>
      </c>
      <c r="AU1098" s="19" t="s">
        <v>84</v>
      </c>
    </row>
    <row r="1099" spans="1:65" s="16" customFormat="1" ht="11.25">
      <c r="B1099" s="240"/>
      <c r="C1099" s="241"/>
      <c r="D1099" s="190" t="s">
        <v>131</v>
      </c>
      <c r="E1099" s="242" t="s">
        <v>21</v>
      </c>
      <c r="F1099" s="243" t="s">
        <v>1300</v>
      </c>
      <c r="G1099" s="241"/>
      <c r="H1099" s="242" t="s">
        <v>21</v>
      </c>
      <c r="I1099" s="244"/>
      <c r="J1099" s="241"/>
      <c r="K1099" s="241"/>
      <c r="L1099" s="245"/>
      <c r="M1099" s="246"/>
      <c r="N1099" s="247"/>
      <c r="O1099" s="247"/>
      <c r="P1099" s="247"/>
      <c r="Q1099" s="247"/>
      <c r="R1099" s="247"/>
      <c r="S1099" s="247"/>
      <c r="T1099" s="248"/>
      <c r="AT1099" s="249" t="s">
        <v>131</v>
      </c>
      <c r="AU1099" s="249" t="s">
        <v>84</v>
      </c>
      <c r="AV1099" s="16" t="s">
        <v>79</v>
      </c>
      <c r="AW1099" s="16" t="s">
        <v>36</v>
      </c>
      <c r="AX1099" s="16" t="s">
        <v>74</v>
      </c>
      <c r="AY1099" s="249" t="s">
        <v>121</v>
      </c>
    </row>
    <row r="1100" spans="1:65" s="13" customFormat="1" ht="11.25">
      <c r="B1100" s="195"/>
      <c r="C1100" s="196"/>
      <c r="D1100" s="190" t="s">
        <v>131</v>
      </c>
      <c r="E1100" s="197" t="s">
        <v>21</v>
      </c>
      <c r="F1100" s="198" t="s">
        <v>1301</v>
      </c>
      <c r="G1100" s="196"/>
      <c r="H1100" s="199">
        <v>20.776</v>
      </c>
      <c r="I1100" s="200"/>
      <c r="J1100" s="196"/>
      <c r="K1100" s="196"/>
      <c r="L1100" s="201"/>
      <c r="M1100" s="202"/>
      <c r="N1100" s="203"/>
      <c r="O1100" s="203"/>
      <c r="P1100" s="203"/>
      <c r="Q1100" s="203"/>
      <c r="R1100" s="203"/>
      <c r="S1100" s="203"/>
      <c r="T1100" s="204"/>
      <c r="AT1100" s="205" t="s">
        <v>131</v>
      </c>
      <c r="AU1100" s="205" t="s">
        <v>84</v>
      </c>
      <c r="AV1100" s="13" t="s">
        <v>84</v>
      </c>
      <c r="AW1100" s="13" t="s">
        <v>36</v>
      </c>
      <c r="AX1100" s="13" t="s">
        <v>74</v>
      </c>
      <c r="AY1100" s="205" t="s">
        <v>121</v>
      </c>
    </row>
    <row r="1101" spans="1:65" s="13" customFormat="1" ht="11.25">
      <c r="B1101" s="195"/>
      <c r="C1101" s="196"/>
      <c r="D1101" s="190" t="s">
        <v>131</v>
      </c>
      <c r="E1101" s="197" t="s">
        <v>21</v>
      </c>
      <c r="F1101" s="198" t="s">
        <v>1302</v>
      </c>
      <c r="G1101" s="196"/>
      <c r="H1101" s="199">
        <v>1.484</v>
      </c>
      <c r="I1101" s="200"/>
      <c r="J1101" s="196"/>
      <c r="K1101" s="196"/>
      <c r="L1101" s="201"/>
      <c r="M1101" s="202"/>
      <c r="N1101" s="203"/>
      <c r="O1101" s="203"/>
      <c r="P1101" s="203"/>
      <c r="Q1101" s="203"/>
      <c r="R1101" s="203"/>
      <c r="S1101" s="203"/>
      <c r="T1101" s="204"/>
      <c r="AT1101" s="205" t="s">
        <v>131</v>
      </c>
      <c r="AU1101" s="205" t="s">
        <v>84</v>
      </c>
      <c r="AV1101" s="13" t="s">
        <v>84</v>
      </c>
      <c r="AW1101" s="13" t="s">
        <v>36</v>
      </c>
      <c r="AX1101" s="13" t="s">
        <v>74</v>
      </c>
      <c r="AY1101" s="205" t="s">
        <v>121</v>
      </c>
    </row>
    <row r="1102" spans="1:65" s="13" customFormat="1" ht="11.25">
      <c r="B1102" s="195"/>
      <c r="C1102" s="196"/>
      <c r="D1102" s="190" t="s">
        <v>131</v>
      </c>
      <c r="E1102" s="197" t="s">
        <v>21</v>
      </c>
      <c r="F1102" s="198" t="s">
        <v>1303</v>
      </c>
      <c r="G1102" s="196"/>
      <c r="H1102" s="199">
        <v>1.33</v>
      </c>
      <c r="I1102" s="200"/>
      <c r="J1102" s="196"/>
      <c r="K1102" s="196"/>
      <c r="L1102" s="201"/>
      <c r="M1102" s="202"/>
      <c r="N1102" s="203"/>
      <c r="O1102" s="203"/>
      <c r="P1102" s="203"/>
      <c r="Q1102" s="203"/>
      <c r="R1102" s="203"/>
      <c r="S1102" s="203"/>
      <c r="T1102" s="204"/>
      <c r="AT1102" s="205" t="s">
        <v>131</v>
      </c>
      <c r="AU1102" s="205" t="s">
        <v>84</v>
      </c>
      <c r="AV1102" s="13" t="s">
        <v>84</v>
      </c>
      <c r="AW1102" s="13" t="s">
        <v>36</v>
      </c>
      <c r="AX1102" s="13" t="s">
        <v>74</v>
      </c>
      <c r="AY1102" s="205" t="s">
        <v>121</v>
      </c>
    </row>
    <row r="1103" spans="1:65" s="13" customFormat="1" ht="11.25">
      <c r="B1103" s="195"/>
      <c r="C1103" s="196"/>
      <c r="D1103" s="190" t="s">
        <v>131</v>
      </c>
      <c r="E1103" s="197" t="s">
        <v>21</v>
      </c>
      <c r="F1103" s="198" t="s">
        <v>1304</v>
      </c>
      <c r="G1103" s="196"/>
      <c r="H1103" s="199">
        <v>1.3859999999999999</v>
      </c>
      <c r="I1103" s="200"/>
      <c r="J1103" s="196"/>
      <c r="K1103" s="196"/>
      <c r="L1103" s="201"/>
      <c r="M1103" s="202"/>
      <c r="N1103" s="203"/>
      <c r="O1103" s="203"/>
      <c r="P1103" s="203"/>
      <c r="Q1103" s="203"/>
      <c r="R1103" s="203"/>
      <c r="S1103" s="203"/>
      <c r="T1103" s="204"/>
      <c r="AT1103" s="205" t="s">
        <v>131</v>
      </c>
      <c r="AU1103" s="205" t="s">
        <v>84</v>
      </c>
      <c r="AV1103" s="13" t="s">
        <v>84</v>
      </c>
      <c r="AW1103" s="13" t="s">
        <v>36</v>
      </c>
      <c r="AX1103" s="13" t="s">
        <v>74</v>
      </c>
      <c r="AY1103" s="205" t="s">
        <v>121</v>
      </c>
    </row>
    <row r="1104" spans="1:65" s="13" customFormat="1" ht="11.25">
      <c r="B1104" s="195"/>
      <c r="C1104" s="196"/>
      <c r="D1104" s="190" t="s">
        <v>131</v>
      </c>
      <c r="E1104" s="197" t="s">
        <v>21</v>
      </c>
      <c r="F1104" s="198" t="s">
        <v>1305</v>
      </c>
      <c r="G1104" s="196"/>
      <c r="H1104" s="199">
        <v>1.33</v>
      </c>
      <c r="I1104" s="200"/>
      <c r="J1104" s="196"/>
      <c r="K1104" s="196"/>
      <c r="L1104" s="201"/>
      <c r="M1104" s="202"/>
      <c r="N1104" s="203"/>
      <c r="O1104" s="203"/>
      <c r="P1104" s="203"/>
      <c r="Q1104" s="203"/>
      <c r="R1104" s="203"/>
      <c r="S1104" s="203"/>
      <c r="T1104" s="204"/>
      <c r="AT1104" s="205" t="s">
        <v>131</v>
      </c>
      <c r="AU1104" s="205" t="s">
        <v>84</v>
      </c>
      <c r="AV1104" s="13" t="s">
        <v>84</v>
      </c>
      <c r="AW1104" s="13" t="s">
        <v>36</v>
      </c>
      <c r="AX1104" s="13" t="s">
        <v>74</v>
      </c>
      <c r="AY1104" s="205" t="s">
        <v>121</v>
      </c>
    </row>
    <row r="1105" spans="2:51" s="13" customFormat="1" ht="11.25">
      <c r="B1105" s="195"/>
      <c r="C1105" s="196"/>
      <c r="D1105" s="190" t="s">
        <v>131</v>
      </c>
      <c r="E1105" s="197" t="s">
        <v>21</v>
      </c>
      <c r="F1105" s="198" t="s">
        <v>1306</v>
      </c>
      <c r="G1105" s="196"/>
      <c r="H1105" s="199">
        <v>1.3859999999999999</v>
      </c>
      <c r="I1105" s="200"/>
      <c r="J1105" s="196"/>
      <c r="K1105" s="196"/>
      <c r="L1105" s="201"/>
      <c r="M1105" s="202"/>
      <c r="N1105" s="203"/>
      <c r="O1105" s="203"/>
      <c r="P1105" s="203"/>
      <c r="Q1105" s="203"/>
      <c r="R1105" s="203"/>
      <c r="S1105" s="203"/>
      <c r="T1105" s="204"/>
      <c r="AT1105" s="205" t="s">
        <v>131</v>
      </c>
      <c r="AU1105" s="205" t="s">
        <v>84</v>
      </c>
      <c r="AV1105" s="13" t="s">
        <v>84</v>
      </c>
      <c r="AW1105" s="13" t="s">
        <v>36</v>
      </c>
      <c r="AX1105" s="13" t="s">
        <v>74</v>
      </c>
      <c r="AY1105" s="205" t="s">
        <v>121</v>
      </c>
    </row>
    <row r="1106" spans="2:51" s="13" customFormat="1" ht="11.25">
      <c r="B1106" s="195"/>
      <c r="C1106" s="196"/>
      <c r="D1106" s="190" t="s">
        <v>131</v>
      </c>
      <c r="E1106" s="197" t="s">
        <v>21</v>
      </c>
      <c r="F1106" s="198" t="s">
        <v>1307</v>
      </c>
      <c r="G1106" s="196"/>
      <c r="H1106" s="199">
        <v>1.52</v>
      </c>
      <c r="I1106" s="200"/>
      <c r="J1106" s="196"/>
      <c r="K1106" s="196"/>
      <c r="L1106" s="201"/>
      <c r="M1106" s="202"/>
      <c r="N1106" s="203"/>
      <c r="O1106" s="203"/>
      <c r="P1106" s="203"/>
      <c r="Q1106" s="203"/>
      <c r="R1106" s="203"/>
      <c r="S1106" s="203"/>
      <c r="T1106" s="204"/>
      <c r="AT1106" s="205" t="s">
        <v>131</v>
      </c>
      <c r="AU1106" s="205" t="s">
        <v>84</v>
      </c>
      <c r="AV1106" s="13" t="s">
        <v>84</v>
      </c>
      <c r="AW1106" s="13" t="s">
        <v>36</v>
      </c>
      <c r="AX1106" s="13" t="s">
        <v>74</v>
      </c>
      <c r="AY1106" s="205" t="s">
        <v>121</v>
      </c>
    </row>
    <row r="1107" spans="2:51" s="13" customFormat="1" ht="11.25">
      <c r="B1107" s="195"/>
      <c r="C1107" s="196"/>
      <c r="D1107" s="190" t="s">
        <v>131</v>
      </c>
      <c r="E1107" s="197" t="s">
        <v>21</v>
      </c>
      <c r="F1107" s="198" t="s">
        <v>1308</v>
      </c>
      <c r="G1107" s="196"/>
      <c r="H1107" s="199">
        <v>1.0780000000000001</v>
      </c>
      <c r="I1107" s="200"/>
      <c r="J1107" s="196"/>
      <c r="K1107" s="196"/>
      <c r="L1107" s="201"/>
      <c r="M1107" s="202"/>
      <c r="N1107" s="203"/>
      <c r="O1107" s="203"/>
      <c r="P1107" s="203"/>
      <c r="Q1107" s="203"/>
      <c r="R1107" s="203"/>
      <c r="S1107" s="203"/>
      <c r="T1107" s="204"/>
      <c r="AT1107" s="205" t="s">
        <v>131</v>
      </c>
      <c r="AU1107" s="205" t="s">
        <v>84</v>
      </c>
      <c r="AV1107" s="13" t="s">
        <v>84</v>
      </c>
      <c r="AW1107" s="13" t="s">
        <v>36</v>
      </c>
      <c r="AX1107" s="13" t="s">
        <v>74</v>
      </c>
      <c r="AY1107" s="205" t="s">
        <v>121</v>
      </c>
    </row>
    <row r="1108" spans="2:51" s="13" customFormat="1" ht="11.25">
      <c r="B1108" s="195"/>
      <c r="C1108" s="196"/>
      <c r="D1108" s="190" t="s">
        <v>131</v>
      </c>
      <c r="E1108" s="197" t="s">
        <v>21</v>
      </c>
      <c r="F1108" s="198" t="s">
        <v>1309</v>
      </c>
      <c r="G1108" s="196"/>
      <c r="H1108" s="199">
        <v>1.0780000000000001</v>
      </c>
      <c r="I1108" s="200"/>
      <c r="J1108" s="196"/>
      <c r="K1108" s="196"/>
      <c r="L1108" s="201"/>
      <c r="M1108" s="202"/>
      <c r="N1108" s="203"/>
      <c r="O1108" s="203"/>
      <c r="P1108" s="203"/>
      <c r="Q1108" s="203"/>
      <c r="R1108" s="203"/>
      <c r="S1108" s="203"/>
      <c r="T1108" s="204"/>
      <c r="AT1108" s="205" t="s">
        <v>131</v>
      </c>
      <c r="AU1108" s="205" t="s">
        <v>84</v>
      </c>
      <c r="AV1108" s="13" t="s">
        <v>84</v>
      </c>
      <c r="AW1108" s="13" t="s">
        <v>36</v>
      </c>
      <c r="AX1108" s="13" t="s">
        <v>74</v>
      </c>
      <c r="AY1108" s="205" t="s">
        <v>121</v>
      </c>
    </row>
    <row r="1109" spans="2:51" s="13" customFormat="1" ht="11.25">
      <c r="B1109" s="195"/>
      <c r="C1109" s="196"/>
      <c r="D1109" s="190" t="s">
        <v>131</v>
      </c>
      <c r="E1109" s="197" t="s">
        <v>21</v>
      </c>
      <c r="F1109" s="198" t="s">
        <v>1310</v>
      </c>
      <c r="G1109" s="196"/>
      <c r="H1109" s="199">
        <v>6.3840000000000003</v>
      </c>
      <c r="I1109" s="200"/>
      <c r="J1109" s="196"/>
      <c r="K1109" s="196"/>
      <c r="L1109" s="201"/>
      <c r="M1109" s="202"/>
      <c r="N1109" s="203"/>
      <c r="O1109" s="203"/>
      <c r="P1109" s="203"/>
      <c r="Q1109" s="203"/>
      <c r="R1109" s="203"/>
      <c r="S1109" s="203"/>
      <c r="T1109" s="204"/>
      <c r="AT1109" s="205" t="s">
        <v>131</v>
      </c>
      <c r="AU1109" s="205" t="s">
        <v>84</v>
      </c>
      <c r="AV1109" s="13" t="s">
        <v>84</v>
      </c>
      <c r="AW1109" s="13" t="s">
        <v>36</v>
      </c>
      <c r="AX1109" s="13" t="s">
        <v>74</v>
      </c>
      <c r="AY1109" s="205" t="s">
        <v>121</v>
      </c>
    </row>
    <row r="1110" spans="2:51" s="13" customFormat="1" ht="11.25">
      <c r="B1110" s="195"/>
      <c r="C1110" s="196"/>
      <c r="D1110" s="190" t="s">
        <v>131</v>
      </c>
      <c r="E1110" s="197" t="s">
        <v>21</v>
      </c>
      <c r="F1110" s="198" t="s">
        <v>1311</v>
      </c>
      <c r="G1110" s="196"/>
      <c r="H1110" s="199">
        <v>1.5960000000000001</v>
      </c>
      <c r="I1110" s="200"/>
      <c r="J1110" s="196"/>
      <c r="K1110" s="196"/>
      <c r="L1110" s="201"/>
      <c r="M1110" s="202"/>
      <c r="N1110" s="203"/>
      <c r="O1110" s="203"/>
      <c r="P1110" s="203"/>
      <c r="Q1110" s="203"/>
      <c r="R1110" s="203"/>
      <c r="S1110" s="203"/>
      <c r="T1110" s="204"/>
      <c r="AT1110" s="205" t="s">
        <v>131</v>
      </c>
      <c r="AU1110" s="205" t="s">
        <v>84</v>
      </c>
      <c r="AV1110" s="13" t="s">
        <v>84</v>
      </c>
      <c r="AW1110" s="13" t="s">
        <v>36</v>
      </c>
      <c r="AX1110" s="13" t="s">
        <v>74</v>
      </c>
      <c r="AY1110" s="205" t="s">
        <v>121</v>
      </c>
    </row>
    <row r="1111" spans="2:51" s="13" customFormat="1" ht="11.25">
      <c r="B1111" s="195"/>
      <c r="C1111" s="196"/>
      <c r="D1111" s="190" t="s">
        <v>131</v>
      </c>
      <c r="E1111" s="197" t="s">
        <v>21</v>
      </c>
      <c r="F1111" s="198" t="s">
        <v>1312</v>
      </c>
      <c r="G1111" s="196"/>
      <c r="H1111" s="199">
        <v>2.7719999999999998</v>
      </c>
      <c r="I1111" s="200"/>
      <c r="J1111" s="196"/>
      <c r="K1111" s="196"/>
      <c r="L1111" s="201"/>
      <c r="M1111" s="202"/>
      <c r="N1111" s="203"/>
      <c r="O1111" s="203"/>
      <c r="P1111" s="203"/>
      <c r="Q1111" s="203"/>
      <c r="R1111" s="203"/>
      <c r="S1111" s="203"/>
      <c r="T1111" s="204"/>
      <c r="AT1111" s="205" t="s">
        <v>131</v>
      </c>
      <c r="AU1111" s="205" t="s">
        <v>84</v>
      </c>
      <c r="AV1111" s="13" t="s">
        <v>84</v>
      </c>
      <c r="AW1111" s="13" t="s">
        <v>36</v>
      </c>
      <c r="AX1111" s="13" t="s">
        <v>74</v>
      </c>
      <c r="AY1111" s="205" t="s">
        <v>121</v>
      </c>
    </row>
    <row r="1112" spans="2:51" s="13" customFormat="1" ht="11.25">
      <c r="B1112" s="195"/>
      <c r="C1112" s="196"/>
      <c r="D1112" s="190" t="s">
        <v>131</v>
      </c>
      <c r="E1112" s="197" t="s">
        <v>21</v>
      </c>
      <c r="F1112" s="198" t="s">
        <v>1313</v>
      </c>
      <c r="G1112" s="196"/>
      <c r="H1112" s="199">
        <v>0.84</v>
      </c>
      <c r="I1112" s="200"/>
      <c r="J1112" s="196"/>
      <c r="K1112" s="196"/>
      <c r="L1112" s="201"/>
      <c r="M1112" s="202"/>
      <c r="N1112" s="203"/>
      <c r="O1112" s="203"/>
      <c r="P1112" s="203"/>
      <c r="Q1112" s="203"/>
      <c r="R1112" s="203"/>
      <c r="S1112" s="203"/>
      <c r="T1112" s="204"/>
      <c r="AT1112" s="205" t="s">
        <v>131</v>
      </c>
      <c r="AU1112" s="205" t="s">
        <v>84</v>
      </c>
      <c r="AV1112" s="13" t="s">
        <v>84</v>
      </c>
      <c r="AW1112" s="13" t="s">
        <v>36</v>
      </c>
      <c r="AX1112" s="13" t="s">
        <v>74</v>
      </c>
      <c r="AY1112" s="205" t="s">
        <v>121</v>
      </c>
    </row>
    <row r="1113" spans="2:51" s="13" customFormat="1" ht="11.25">
      <c r="B1113" s="195"/>
      <c r="C1113" s="196"/>
      <c r="D1113" s="190" t="s">
        <v>131</v>
      </c>
      <c r="E1113" s="197" t="s">
        <v>21</v>
      </c>
      <c r="F1113" s="198" t="s">
        <v>1314</v>
      </c>
      <c r="G1113" s="196"/>
      <c r="H1113" s="199">
        <v>0.84</v>
      </c>
      <c r="I1113" s="200"/>
      <c r="J1113" s="196"/>
      <c r="K1113" s="196"/>
      <c r="L1113" s="201"/>
      <c r="M1113" s="202"/>
      <c r="N1113" s="203"/>
      <c r="O1113" s="203"/>
      <c r="P1113" s="203"/>
      <c r="Q1113" s="203"/>
      <c r="R1113" s="203"/>
      <c r="S1113" s="203"/>
      <c r="T1113" s="204"/>
      <c r="AT1113" s="205" t="s">
        <v>131</v>
      </c>
      <c r="AU1113" s="205" t="s">
        <v>84</v>
      </c>
      <c r="AV1113" s="13" t="s">
        <v>84</v>
      </c>
      <c r="AW1113" s="13" t="s">
        <v>36</v>
      </c>
      <c r="AX1113" s="13" t="s">
        <v>74</v>
      </c>
      <c r="AY1113" s="205" t="s">
        <v>121</v>
      </c>
    </row>
    <row r="1114" spans="2:51" s="13" customFormat="1" ht="11.25">
      <c r="B1114" s="195"/>
      <c r="C1114" s="196"/>
      <c r="D1114" s="190" t="s">
        <v>131</v>
      </c>
      <c r="E1114" s="197" t="s">
        <v>21</v>
      </c>
      <c r="F1114" s="198" t="s">
        <v>1315</v>
      </c>
      <c r="G1114" s="196"/>
      <c r="H1114" s="199">
        <v>3.1360000000000001</v>
      </c>
      <c r="I1114" s="200"/>
      <c r="J1114" s="196"/>
      <c r="K1114" s="196"/>
      <c r="L1114" s="201"/>
      <c r="M1114" s="202"/>
      <c r="N1114" s="203"/>
      <c r="O1114" s="203"/>
      <c r="P1114" s="203"/>
      <c r="Q1114" s="203"/>
      <c r="R1114" s="203"/>
      <c r="S1114" s="203"/>
      <c r="T1114" s="204"/>
      <c r="AT1114" s="205" t="s">
        <v>131</v>
      </c>
      <c r="AU1114" s="205" t="s">
        <v>84</v>
      </c>
      <c r="AV1114" s="13" t="s">
        <v>84</v>
      </c>
      <c r="AW1114" s="13" t="s">
        <v>36</v>
      </c>
      <c r="AX1114" s="13" t="s">
        <v>74</v>
      </c>
      <c r="AY1114" s="205" t="s">
        <v>121</v>
      </c>
    </row>
    <row r="1115" spans="2:51" s="13" customFormat="1" ht="11.25">
      <c r="B1115" s="195"/>
      <c r="C1115" s="196"/>
      <c r="D1115" s="190" t="s">
        <v>131</v>
      </c>
      <c r="E1115" s="197" t="s">
        <v>21</v>
      </c>
      <c r="F1115" s="198" t="s">
        <v>1316</v>
      </c>
      <c r="G1115" s="196"/>
      <c r="H1115" s="199">
        <v>2.8</v>
      </c>
      <c r="I1115" s="200"/>
      <c r="J1115" s="196"/>
      <c r="K1115" s="196"/>
      <c r="L1115" s="201"/>
      <c r="M1115" s="202"/>
      <c r="N1115" s="203"/>
      <c r="O1115" s="203"/>
      <c r="P1115" s="203"/>
      <c r="Q1115" s="203"/>
      <c r="R1115" s="203"/>
      <c r="S1115" s="203"/>
      <c r="T1115" s="204"/>
      <c r="AT1115" s="205" t="s">
        <v>131</v>
      </c>
      <c r="AU1115" s="205" t="s">
        <v>84</v>
      </c>
      <c r="AV1115" s="13" t="s">
        <v>84</v>
      </c>
      <c r="AW1115" s="13" t="s">
        <v>36</v>
      </c>
      <c r="AX1115" s="13" t="s">
        <v>74</v>
      </c>
      <c r="AY1115" s="205" t="s">
        <v>121</v>
      </c>
    </row>
    <row r="1116" spans="2:51" s="13" customFormat="1" ht="11.25">
      <c r="B1116" s="195"/>
      <c r="C1116" s="196"/>
      <c r="D1116" s="190" t="s">
        <v>131</v>
      </c>
      <c r="E1116" s="197" t="s">
        <v>21</v>
      </c>
      <c r="F1116" s="198" t="s">
        <v>1317</v>
      </c>
      <c r="G1116" s="196"/>
      <c r="H1116" s="199">
        <v>4.76</v>
      </c>
      <c r="I1116" s="200"/>
      <c r="J1116" s="196"/>
      <c r="K1116" s="196"/>
      <c r="L1116" s="201"/>
      <c r="M1116" s="202"/>
      <c r="N1116" s="203"/>
      <c r="O1116" s="203"/>
      <c r="P1116" s="203"/>
      <c r="Q1116" s="203"/>
      <c r="R1116" s="203"/>
      <c r="S1116" s="203"/>
      <c r="T1116" s="204"/>
      <c r="AT1116" s="205" t="s">
        <v>131</v>
      </c>
      <c r="AU1116" s="205" t="s">
        <v>84</v>
      </c>
      <c r="AV1116" s="13" t="s">
        <v>84</v>
      </c>
      <c r="AW1116" s="13" t="s">
        <v>36</v>
      </c>
      <c r="AX1116" s="13" t="s">
        <v>74</v>
      </c>
      <c r="AY1116" s="205" t="s">
        <v>121</v>
      </c>
    </row>
    <row r="1117" spans="2:51" s="13" customFormat="1" ht="11.25">
      <c r="B1117" s="195"/>
      <c r="C1117" s="196"/>
      <c r="D1117" s="190" t="s">
        <v>131</v>
      </c>
      <c r="E1117" s="197" t="s">
        <v>21</v>
      </c>
      <c r="F1117" s="198" t="s">
        <v>1318</v>
      </c>
      <c r="G1117" s="196"/>
      <c r="H1117" s="199">
        <v>0.77900000000000003</v>
      </c>
      <c r="I1117" s="200"/>
      <c r="J1117" s="196"/>
      <c r="K1117" s="196"/>
      <c r="L1117" s="201"/>
      <c r="M1117" s="202"/>
      <c r="N1117" s="203"/>
      <c r="O1117" s="203"/>
      <c r="P1117" s="203"/>
      <c r="Q1117" s="203"/>
      <c r="R1117" s="203"/>
      <c r="S1117" s="203"/>
      <c r="T1117" s="204"/>
      <c r="AT1117" s="205" t="s">
        <v>131</v>
      </c>
      <c r="AU1117" s="205" t="s">
        <v>84</v>
      </c>
      <c r="AV1117" s="13" t="s">
        <v>84</v>
      </c>
      <c r="AW1117" s="13" t="s">
        <v>36</v>
      </c>
      <c r="AX1117" s="13" t="s">
        <v>74</v>
      </c>
      <c r="AY1117" s="205" t="s">
        <v>121</v>
      </c>
    </row>
    <row r="1118" spans="2:51" s="13" customFormat="1" ht="11.25">
      <c r="B1118" s="195"/>
      <c r="C1118" s="196"/>
      <c r="D1118" s="190" t="s">
        <v>131</v>
      </c>
      <c r="E1118" s="197" t="s">
        <v>21</v>
      </c>
      <c r="F1118" s="198" t="s">
        <v>1319</v>
      </c>
      <c r="G1118" s="196"/>
      <c r="H1118" s="199">
        <v>0.77900000000000003</v>
      </c>
      <c r="I1118" s="200"/>
      <c r="J1118" s="196"/>
      <c r="K1118" s="196"/>
      <c r="L1118" s="201"/>
      <c r="M1118" s="202"/>
      <c r="N1118" s="203"/>
      <c r="O1118" s="203"/>
      <c r="P1118" s="203"/>
      <c r="Q1118" s="203"/>
      <c r="R1118" s="203"/>
      <c r="S1118" s="203"/>
      <c r="T1118" s="204"/>
      <c r="AT1118" s="205" t="s">
        <v>131</v>
      </c>
      <c r="AU1118" s="205" t="s">
        <v>84</v>
      </c>
      <c r="AV1118" s="13" t="s">
        <v>84</v>
      </c>
      <c r="AW1118" s="13" t="s">
        <v>36</v>
      </c>
      <c r="AX1118" s="13" t="s">
        <v>74</v>
      </c>
      <c r="AY1118" s="205" t="s">
        <v>121</v>
      </c>
    </row>
    <row r="1119" spans="2:51" s="13" customFormat="1" ht="11.25">
      <c r="B1119" s="195"/>
      <c r="C1119" s="196"/>
      <c r="D1119" s="190" t="s">
        <v>131</v>
      </c>
      <c r="E1119" s="197" t="s">
        <v>21</v>
      </c>
      <c r="F1119" s="198" t="s">
        <v>1320</v>
      </c>
      <c r="G1119" s="196"/>
      <c r="H1119" s="199">
        <v>1.67</v>
      </c>
      <c r="I1119" s="200"/>
      <c r="J1119" s="196"/>
      <c r="K1119" s="196"/>
      <c r="L1119" s="201"/>
      <c r="M1119" s="202"/>
      <c r="N1119" s="203"/>
      <c r="O1119" s="203"/>
      <c r="P1119" s="203"/>
      <c r="Q1119" s="203"/>
      <c r="R1119" s="203"/>
      <c r="S1119" s="203"/>
      <c r="T1119" s="204"/>
      <c r="AT1119" s="205" t="s">
        <v>131</v>
      </c>
      <c r="AU1119" s="205" t="s">
        <v>84</v>
      </c>
      <c r="AV1119" s="13" t="s">
        <v>84</v>
      </c>
      <c r="AW1119" s="13" t="s">
        <v>36</v>
      </c>
      <c r="AX1119" s="13" t="s">
        <v>74</v>
      </c>
      <c r="AY1119" s="205" t="s">
        <v>121</v>
      </c>
    </row>
    <row r="1120" spans="2:51" s="13" customFormat="1" ht="11.25">
      <c r="B1120" s="195"/>
      <c r="C1120" s="196"/>
      <c r="D1120" s="190" t="s">
        <v>131</v>
      </c>
      <c r="E1120" s="197" t="s">
        <v>21</v>
      </c>
      <c r="F1120" s="198" t="s">
        <v>1321</v>
      </c>
      <c r="G1120" s="196"/>
      <c r="H1120" s="199">
        <v>1.67</v>
      </c>
      <c r="I1120" s="200"/>
      <c r="J1120" s="196"/>
      <c r="K1120" s="196"/>
      <c r="L1120" s="201"/>
      <c r="M1120" s="202"/>
      <c r="N1120" s="203"/>
      <c r="O1120" s="203"/>
      <c r="P1120" s="203"/>
      <c r="Q1120" s="203"/>
      <c r="R1120" s="203"/>
      <c r="S1120" s="203"/>
      <c r="T1120" s="204"/>
      <c r="AT1120" s="205" t="s">
        <v>131</v>
      </c>
      <c r="AU1120" s="205" t="s">
        <v>84</v>
      </c>
      <c r="AV1120" s="13" t="s">
        <v>84</v>
      </c>
      <c r="AW1120" s="13" t="s">
        <v>36</v>
      </c>
      <c r="AX1120" s="13" t="s">
        <v>74</v>
      </c>
      <c r="AY1120" s="205" t="s">
        <v>121</v>
      </c>
    </row>
    <row r="1121" spans="2:51" s="13" customFormat="1" ht="11.25">
      <c r="B1121" s="195"/>
      <c r="C1121" s="196"/>
      <c r="D1121" s="190" t="s">
        <v>131</v>
      </c>
      <c r="E1121" s="197" t="s">
        <v>21</v>
      </c>
      <c r="F1121" s="198" t="s">
        <v>1322</v>
      </c>
      <c r="G1121" s="196"/>
      <c r="H1121" s="199">
        <v>3.99</v>
      </c>
      <c r="I1121" s="200"/>
      <c r="J1121" s="196"/>
      <c r="K1121" s="196"/>
      <c r="L1121" s="201"/>
      <c r="M1121" s="202"/>
      <c r="N1121" s="203"/>
      <c r="O1121" s="203"/>
      <c r="P1121" s="203"/>
      <c r="Q1121" s="203"/>
      <c r="R1121" s="203"/>
      <c r="S1121" s="203"/>
      <c r="T1121" s="204"/>
      <c r="AT1121" s="205" t="s">
        <v>131</v>
      </c>
      <c r="AU1121" s="205" t="s">
        <v>84</v>
      </c>
      <c r="AV1121" s="13" t="s">
        <v>84</v>
      </c>
      <c r="AW1121" s="13" t="s">
        <v>36</v>
      </c>
      <c r="AX1121" s="13" t="s">
        <v>74</v>
      </c>
      <c r="AY1121" s="205" t="s">
        <v>121</v>
      </c>
    </row>
    <row r="1122" spans="2:51" s="13" customFormat="1" ht="11.25">
      <c r="B1122" s="195"/>
      <c r="C1122" s="196"/>
      <c r="D1122" s="190" t="s">
        <v>131</v>
      </c>
      <c r="E1122" s="197" t="s">
        <v>21</v>
      </c>
      <c r="F1122" s="198" t="s">
        <v>1323</v>
      </c>
      <c r="G1122" s="196"/>
      <c r="H1122" s="199">
        <v>3.99</v>
      </c>
      <c r="I1122" s="200"/>
      <c r="J1122" s="196"/>
      <c r="K1122" s="196"/>
      <c r="L1122" s="201"/>
      <c r="M1122" s="202"/>
      <c r="N1122" s="203"/>
      <c r="O1122" s="203"/>
      <c r="P1122" s="203"/>
      <c r="Q1122" s="203"/>
      <c r="R1122" s="203"/>
      <c r="S1122" s="203"/>
      <c r="T1122" s="204"/>
      <c r="AT1122" s="205" t="s">
        <v>131</v>
      </c>
      <c r="AU1122" s="205" t="s">
        <v>84</v>
      </c>
      <c r="AV1122" s="13" t="s">
        <v>84</v>
      </c>
      <c r="AW1122" s="13" t="s">
        <v>36</v>
      </c>
      <c r="AX1122" s="13" t="s">
        <v>74</v>
      </c>
      <c r="AY1122" s="205" t="s">
        <v>121</v>
      </c>
    </row>
    <row r="1123" spans="2:51" s="13" customFormat="1" ht="11.25">
      <c r="B1123" s="195"/>
      <c r="C1123" s="196"/>
      <c r="D1123" s="190" t="s">
        <v>131</v>
      </c>
      <c r="E1123" s="197" t="s">
        <v>21</v>
      </c>
      <c r="F1123" s="198" t="s">
        <v>1324</v>
      </c>
      <c r="G1123" s="196"/>
      <c r="H1123" s="199">
        <v>1.17</v>
      </c>
      <c r="I1123" s="200"/>
      <c r="J1123" s="196"/>
      <c r="K1123" s="196"/>
      <c r="L1123" s="201"/>
      <c r="M1123" s="202"/>
      <c r="N1123" s="203"/>
      <c r="O1123" s="203"/>
      <c r="P1123" s="203"/>
      <c r="Q1123" s="203"/>
      <c r="R1123" s="203"/>
      <c r="S1123" s="203"/>
      <c r="T1123" s="204"/>
      <c r="AT1123" s="205" t="s">
        <v>131</v>
      </c>
      <c r="AU1123" s="205" t="s">
        <v>84</v>
      </c>
      <c r="AV1123" s="13" t="s">
        <v>84</v>
      </c>
      <c r="AW1123" s="13" t="s">
        <v>36</v>
      </c>
      <c r="AX1123" s="13" t="s">
        <v>74</v>
      </c>
      <c r="AY1123" s="205" t="s">
        <v>121</v>
      </c>
    </row>
    <row r="1124" spans="2:51" s="13" customFormat="1" ht="11.25">
      <c r="B1124" s="195"/>
      <c r="C1124" s="196"/>
      <c r="D1124" s="190" t="s">
        <v>131</v>
      </c>
      <c r="E1124" s="197" t="s">
        <v>21</v>
      </c>
      <c r="F1124" s="198" t="s">
        <v>1325</v>
      </c>
      <c r="G1124" s="196"/>
      <c r="H1124" s="199">
        <v>1.17</v>
      </c>
      <c r="I1124" s="200"/>
      <c r="J1124" s="196"/>
      <c r="K1124" s="196"/>
      <c r="L1124" s="201"/>
      <c r="M1124" s="202"/>
      <c r="N1124" s="203"/>
      <c r="O1124" s="203"/>
      <c r="P1124" s="203"/>
      <c r="Q1124" s="203"/>
      <c r="R1124" s="203"/>
      <c r="S1124" s="203"/>
      <c r="T1124" s="204"/>
      <c r="AT1124" s="205" t="s">
        <v>131</v>
      </c>
      <c r="AU1124" s="205" t="s">
        <v>84</v>
      </c>
      <c r="AV1124" s="13" t="s">
        <v>84</v>
      </c>
      <c r="AW1124" s="13" t="s">
        <v>36</v>
      </c>
      <c r="AX1124" s="13" t="s">
        <v>74</v>
      </c>
      <c r="AY1124" s="205" t="s">
        <v>121</v>
      </c>
    </row>
    <row r="1125" spans="2:51" s="13" customFormat="1" ht="11.25">
      <c r="B1125" s="195"/>
      <c r="C1125" s="196"/>
      <c r="D1125" s="190" t="s">
        <v>131</v>
      </c>
      <c r="E1125" s="197" t="s">
        <v>21</v>
      </c>
      <c r="F1125" s="198" t="s">
        <v>1326</v>
      </c>
      <c r="G1125" s="196"/>
      <c r="H1125" s="199">
        <v>0.7</v>
      </c>
      <c r="I1125" s="200"/>
      <c r="J1125" s="196"/>
      <c r="K1125" s="196"/>
      <c r="L1125" s="201"/>
      <c r="M1125" s="202"/>
      <c r="N1125" s="203"/>
      <c r="O1125" s="203"/>
      <c r="P1125" s="203"/>
      <c r="Q1125" s="203"/>
      <c r="R1125" s="203"/>
      <c r="S1125" s="203"/>
      <c r="T1125" s="204"/>
      <c r="AT1125" s="205" t="s">
        <v>131</v>
      </c>
      <c r="AU1125" s="205" t="s">
        <v>84</v>
      </c>
      <c r="AV1125" s="13" t="s">
        <v>84</v>
      </c>
      <c r="AW1125" s="13" t="s">
        <v>36</v>
      </c>
      <c r="AX1125" s="13" t="s">
        <v>74</v>
      </c>
      <c r="AY1125" s="205" t="s">
        <v>121</v>
      </c>
    </row>
    <row r="1126" spans="2:51" s="13" customFormat="1" ht="11.25">
      <c r="B1126" s="195"/>
      <c r="C1126" s="196"/>
      <c r="D1126" s="190" t="s">
        <v>131</v>
      </c>
      <c r="E1126" s="197" t="s">
        <v>21</v>
      </c>
      <c r="F1126" s="198" t="s">
        <v>1327</v>
      </c>
      <c r="G1126" s="196"/>
      <c r="H1126" s="199">
        <v>0.78400000000000003</v>
      </c>
      <c r="I1126" s="200"/>
      <c r="J1126" s="196"/>
      <c r="K1126" s="196"/>
      <c r="L1126" s="201"/>
      <c r="M1126" s="202"/>
      <c r="N1126" s="203"/>
      <c r="O1126" s="203"/>
      <c r="P1126" s="203"/>
      <c r="Q1126" s="203"/>
      <c r="R1126" s="203"/>
      <c r="S1126" s="203"/>
      <c r="T1126" s="204"/>
      <c r="AT1126" s="205" t="s">
        <v>131</v>
      </c>
      <c r="AU1126" s="205" t="s">
        <v>84</v>
      </c>
      <c r="AV1126" s="13" t="s">
        <v>84</v>
      </c>
      <c r="AW1126" s="13" t="s">
        <v>36</v>
      </c>
      <c r="AX1126" s="13" t="s">
        <v>74</v>
      </c>
      <c r="AY1126" s="205" t="s">
        <v>121</v>
      </c>
    </row>
    <row r="1127" spans="2:51" s="13" customFormat="1" ht="11.25">
      <c r="B1127" s="195"/>
      <c r="C1127" s="196"/>
      <c r="D1127" s="190" t="s">
        <v>131</v>
      </c>
      <c r="E1127" s="197" t="s">
        <v>21</v>
      </c>
      <c r="F1127" s="198" t="s">
        <v>1328</v>
      </c>
      <c r="G1127" s="196"/>
      <c r="H1127" s="199">
        <v>0.74199999999999999</v>
      </c>
      <c r="I1127" s="200"/>
      <c r="J1127" s="196"/>
      <c r="K1127" s="196"/>
      <c r="L1127" s="201"/>
      <c r="M1127" s="202"/>
      <c r="N1127" s="203"/>
      <c r="O1127" s="203"/>
      <c r="P1127" s="203"/>
      <c r="Q1127" s="203"/>
      <c r="R1127" s="203"/>
      <c r="S1127" s="203"/>
      <c r="T1127" s="204"/>
      <c r="AT1127" s="205" t="s">
        <v>131</v>
      </c>
      <c r="AU1127" s="205" t="s">
        <v>84</v>
      </c>
      <c r="AV1127" s="13" t="s">
        <v>84</v>
      </c>
      <c r="AW1127" s="13" t="s">
        <v>36</v>
      </c>
      <c r="AX1127" s="13" t="s">
        <v>74</v>
      </c>
      <c r="AY1127" s="205" t="s">
        <v>121</v>
      </c>
    </row>
    <row r="1128" spans="2:51" s="13" customFormat="1" ht="11.25">
      <c r="B1128" s="195"/>
      <c r="C1128" s="196"/>
      <c r="D1128" s="190" t="s">
        <v>131</v>
      </c>
      <c r="E1128" s="197" t="s">
        <v>21</v>
      </c>
      <c r="F1128" s="198" t="s">
        <v>1329</v>
      </c>
      <c r="G1128" s="196"/>
      <c r="H1128" s="199">
        <v>0.61599999999999999</v>
      </c>
      <c r="I1128" s="200"/>
      <c r="J1128" s="196"/>
      <c r="K1128" s="196"/>
      <c r="L1128" s="201"/>
      <c r="M1128" s="202"/>
      <c r="N1128" s="203"/>
      <c r="O1128" s="203"/>
      <c r="P1128" s="203"/>
      <c r="Q1128" s="203"/>
      <c r="R1128" s="203"/>
      <c r="S1128" s="203"/>
      <c r="T1128" s="204"/>
      <c r="AT1128" s="205" t="s">
        <v>131</v>
      </c>
      <c r="AU1128" s="205" t="s">
        <v>84</v>
      </c>
      <c r="AV1128" s="13" t="s">
        <v>84</v>
      </c>
      <c r="AW1128" s="13" t="s">
        <v>36</v>
      </c>
      <c r="AX1128" s="13" t="s">
        <v>74</v>
      </c>
      <c r="AY1128" s="205" t="s">
        <v>121</v>
      </c>
    </row>
    <row r="1129" spans="2:51" s="13" customFormat="1" ht="11.25">
      <c r="B1129" s="195"/>
      <c r="C1129" s="196"/>
      <c r="D1129" s="190" t="s">
        <v>131</v>
      </c>
      <c r="E1129" s="197" t="s">
        <v>21</v>
      </c>
      <c r="F1129" s="198" t="s">
        <v>1330</v>
      </c>
      <c r="G1129" s="196"/>
      <c r="H1129" s="199">
        <v>0.61599999999999999</v>
      </c>
      <c r="I1129" s="200"/>
      <c r="J1129" s="196"/>
      <c r="K1129" s="196"/>
      <c r="L1129" s="201"/>
      <c r="M1129" s="202"/>
      <c r="N1129" s="203"/>
      <c r="O1129" s="203"/>
      <c r="P1129" s="203"/>
      <c r="Q1129" s="203"/>
      <c r="R1129" s="203"/>
      <c r="S1129" s="203"/>
      <c r="T1129" s="204"/>
      <c r="AT1129" s="205" t="s">
        <v>131</v>
      </c>
      <c r="AU1129" s="205" t="s">
        <v>84</v>
      </c>
      <c r="AV1129" s="13" t="s">
        <v>84</v>
      </c>
      <c r="AW1129" s="13" t="s">
        <v>36</v>
      </c>
      <c r="AX1129" s="13" t="s">
        <v>74</v>
      </c>
      <c r="AY1129" s="205" t="s">
        <v>121</v>
      </c>
    </row>
    <row r="1130" spans="2:51" s="13" customFormat="1" ht="11.25">
      <c r="B1130" s="195"/>
      <c r="C1130" s="196"/>
      <c r="D1130" s="190" t="s">
        <v>131</v>
      </c>
      <c r="E1130" s="197" t="s">
        <v>21</v>
      </c>
      <c r="F1130" s="198" t="s">
        <v>1331</v>
      </c>
      <c r="G1130" s="196"/>
      <c r="H1130" s="199">
        <v>0.90700000000000003</v>
      </c>
      <c r="I1130" s="200"/>
      <c r="J1130" s="196"/>
      <c r="K1130" s="196"/>
      <c r="L1130" s="201"/>
      <c r="M1130" s="202"/>
      <c r="N1130" s="203"/>
      <c r="O1130" s="203"/>
      <c r="P1130" s="203"/>
      <c r="Q1130" s="203"/>
      <c r="R1130" s="203"/>
      <c r="S1130" s="203"/>
      <c r="T1130" s="204"/>
      <c r="AT1130" s="205" t="s">
        <v>131</v>
      </c>
      <c r="AU1130" s="205" t="s">
        <v>84</v>
      </c>
      <c r="AV1130" s="13" t="s">
        <v>84</v>
      </c>
      <c r="AW1130" s="13" t="s">
        <v>36</v>
      </c>
      <c r="AX1130" s="13" t="s">
        <v>74</v>
      </c>
      <c r="AY1130" s="205" t="s">
        <v>121</v>
      </c>
    </row>
    <row r="1131" spans="2:51" s="13" customFormat="1" ht="11.25">
      <c r="B1131" s="195"/>
      <c r="C1131" s="196"/>
      <c r="D1131" s="190" t="s">
        <v>131</v>
      </c>
      <c r="E1131" s="197" t="s">
        <v>21</v>
      </c>
      <c r="F1131" s="198" t="s">
        <v>1332</v>
      </c>
      <c r="G1131" s="196"/>
      <c r="H1131" s="199">
        <v>1.5680000000000001</v>
      </c>
      <c r="I1131" s="200"/>
      <c r="J1131" s="196"/>
      <c r="K1131" s="196"/>
      <c r="L1131" s="201"/>
      <c r="M1131" s="202"/>
      <c r="N1131" s="203"/>
      <c r="O1131" s="203"/>
      <c r="P1131" s="203"/>
      <c r="Q1131" s="203"/>
      <c r="R1131" s="203"/>
      <c r="S1131" s="203"/>
      <c r="T1131" s="204"/>
      <c r="AT1131" s="205" t="s">
        <v>131</v>
      </c>
      <c r="AU1131" s="205" t="s">
        <v>84</v>
      </c>
      <c r="AV1131" s="13" t="s">
        <v>84</v>
      </c>
      <c r="AW1131" s="13" t="s">
        <v>36</v>
      </c>
      <c r="AX1131" s="13" t="s">
        <v>74</v>
      </c>
      <c r="AY1131" s="205" t="s">
        <v>121</v>
      </c>
    </row>
    <row r="1132" spans="2:51" s="13" customFormat="1" ht="11.25">
      <c r="B1132" s="195"/>
      <c r="C1132" s="196"/>
      <c r="D1132" s="190" t="s">
        <v>131</v>
      </c>
      <c r="E1132" s="197" t="s">
        <v>21</v>
      </c>
      <c r="F1132" s="198" t="s">
        <v>1333</v>
      </c>
      <c r="G1132" s="196"/>
      <c r="H1132" s="199">
        <v>0.96</v>
      </c>
      <c r="I1132" s="200"/>
      <c r="J1132" s="196"/>
      <c r="K1132" s="196"/>
      <c r="L1132" s="201"/>
      <c r="M1132" s="202"/>
      <c r="N1132" s="203"/>
      <c r="O1132" s="203"/>
      <c r="P1132" s="203"/>
      <c r="Q1132" s="203"/>
      <c r="R1132" s="203"/>
      <c r="S1132" s="203"/>
      <c r="T1132" s="204"/>
      <c r="AT1132" s="205" t="s">
        <v>131</v>
      </c>
      <c r="AU1132" s="205" t="s">
        <v>84</v>
      </c>
      <c r="AV1132" s="13" t="s">
        <v>84</v>
      </c>
      <c r="AW1132" s="13" t="s">
        <v>36</v>
      </c>
      <c r="AX1132" s="13" t="s">
        <v>74</v>
      </c>
      <c r="AY1132" s="205" t="s">
        <v>121</v>
      </c>
    </row>
    <row r="1133" spans="2:51" s="13" customFormat="1" ht="11.25">
      <c r="B1133" s="195"/>
      <c r="C1133" s="196"/>
      <c r="D1133" s="190" t="s">
        <v>131</v>
      </c>
      <c r="E1133" s="197" t="s">
        <v>21</v>
      </c>
      <c r="F1133" s="198" t="s">
        <v>1334</v>
      </c>
      <c r="G1133" s="196"/>
      <c r="H1133" s="199">
        <v>0.83599999999999997</v>
      </c>
      <c r="I1133" s="200"/>
      <c r="J1133" s="196"/>
      <c r="K1133" s="196"/>
      <c r="L1133" s="201"/>
      <c r="M1133" s="202"/>
      <c r="N1133" s="203"/>
      <c r="O1133" s="203"/>
      <c r="P1133" s="203"/>
      <c r="Q1133" s="203"/>
      <c r="R1133" s="203"/>
      <c r="S1133" s="203"/>
      <c r="T1133" s="204"/>
      <c r="AT1133" s="205" t="s">
        <v>131</v>
      </c>
      <c r="AU1133" s="205" t="s">
        <v>84</v>
      </c>
      <c r="AV1133" s="13" t="s">
        <v>84</v>
      </c>
      <c r="AW1133" s="13" t="s">
        <v>36</v>
      </c>
      <c r="AX1133" s="13" t="s">
        <v>74</v>
      </c>
      <c r="AY1133" s="205" t="s">
        <v>121</v>
      </c>
    </row>
    <row r="1134" spans="2:51" s="13" customFormat="1" ht="11.25">
      <c r="B1134" s="195"/>
      <c r="C1134" s="196"/>
      <c r="D1134" s="190" t="s">
        <v>131</v>
      </c>
      <c r="E1134" s="197" t="s">
        <v>21</v>
      </c>
      <c r="F1134" s="198" t="s">
        <v>1335</v>
      </c>
      <c r="G1134" s="196"/>
      <c r="H1134" s="199">
        <v>0.83599999999999997</v>
      </c>
      <c r="I1134" s="200"/>
      <c r="J1134" s="196"/>
      <c r="K1134" s="196"/>
      <c r="L1134" s="201"/>
      <c r="M1134" s="202"/>
      <c r="N1134" s="203"/>
      <c r="O1134" s="203"/>
      <c r="P1134" s="203"/>
      <c r="Q1134" s="203"/>
      <c r="R1134" s="203"/>
      <c r="S1134" s="203"/>
      <c r="T1134" s="204"/>
      <c r="AT1134" s="205" t="s">
        <v>131</v>
      </c>
      <c r="AU1134" s="205" t="s">
        <v>84</v>
      </c>
      <c r="AV1134" s="13" t="s">
        <v>84</v>
      </c>
      <c r="AW1134" s="13" t="s">
        <v>36</v>
      </c>
      <c r="AX1134" s="13" t="s">
        <v>74</v>
      </c>
      <c r="AY1134" s="205" t="s">
        <v>121</v>
      </c>
    </row>
    <row r="1135" spans="2:51" s="13" customFormat="1" ht="11.25">
      <c r="B1135" s="195"/>
      <c r="C1135" s="196"/>
      <c r="D1135" s="190" t="s">
        <v>131</v>
      </c>
      <c r="E1135" s="197" t="s">
        <v>21</v>
      </c>
      <c r="F1135" s="198" t="s">
        <v>1336</v>
      </c>
      <c r="G1135" s="196"/>
      <c r="H1135" s="199">
        <v>0.89300000000000002</v>
      </c>
      <c r="I1135" s="200"/>
      <c r="J1135" s="196"/>
      <c r="K1135" s="196"/>
      <c r="L1135" s="201"/>
      <c r="M1135" s="202"/>
      <c r="N1135" s="203"/>
      <c r="O1135" s="203"/>
      <c r="P1135" s="203"/>
      <c r="Q1135" s="203"/>
      <c r="R1135" s="203"/>
      <c r="S1135" s="203"/>
      <c r="T1135" s="204"/>
      <c r="AT1135" s="205" t="s">
        <v>131</v>
      </c>
      <c r="AU1135" s="205" t="s">
        <v>84</v>
      </c>
      <c r="AV1135" s="13" t="s">
        <v>84</v>
      </c>
      <c r="AW1135" s="13" t="s">
        <v>36</v>
      </c>
      <c r="AX1135" s="13" t="s">
        <v>74</v>
      </c>
      <c r="AY1135" s="205" t="s">
        <v>121</v>
      </c>
    </row>
    <row r="1136" spans="2:51" s="13" customFormat="1" ht="11.25">
      <c r="B1136" s="195"/>
      <c r="C1136" s="196"/>
      <c r="D1136" s="190" t="s">
        <v>131</v>
      </c>
      <c r="E1136" s="197" t="s">
        <v>21</v>
      </c>
      <c r="F1136" s="198" t="s">
        <v>1337</v>
      </c>
      <c r="G1136" s="196"/>
      <c r="H1136" s="199">
        <v>1.6719999999999999</v>
      </c>
      <c r="I1136" s="200"/>
      <c r="J1136" s="196"/>
      <c r="K1136" s="196"/>
      <c r="L1136" s="201"/>
      <c r="M1136" s="202"/>
      <c r="N1136" s="203"/>
      <c r="O1136" s="203"/>
      <c r="P1136" s="203"/>
      <c r="Q1136" s="203"/>
      <c r="R1136" s="203"/>
      <c r="S1136" s="203"/>
      <c r="T1136" s="204"/>
      <c r="AT1136" s="205" t="s">
        <v>131</v>
      </c>
      <c r="AU1136" s="205" t="s">
        <v>84</v>
      </c>
      <c r="AV1136" s="13" t="s">
        <v>84</v>
      </c>
      <c r="AW1136" s="13" t="s">
        <v>36</v>
      </c>
      <c r="AX1136" s="13" t="s">
        <v>74</v>
      </c>
      <c r="AY1136" s="205" t="s">
        <v>121</v>
      </c>
    </row>
    <row r="1137" spans="1:65" s="13" customFormat="1" ht="11.25">
      <c r="B1137" s="195"/>
      <c r="C1137" s="196"/>
      <c r="D1137" s="190" t="s">
        <v>131</v>
      </c>
      <c r="E1137" s="197" t="s">
        <v>21</v>
      </c>
      <c r="F1137" s="198" t="s">
        <v>1338</v>
      </c>
      <c r="G1137" s="196"/>
      <c r="H1137" s="199">
        <v>0.84</v>
      </c>
      <c r="I1137" s="200"/>
      <c r="J1137" s="196"/>
      <c r="K1137" s="196"/>
      <c r="L1137" s="201"/>
      <c r="M1137" s="202"/>
      <c r="N1137" s="203"/>
      <c r="O1137" s="203"/>
      <c r="P1137" s="203"/>
      <c r="Q1137" s="203"/>
      <c r="R1137" s="203"/>
      <c r="S1137" s="203"/>
      <c r="T1137" s="204"/>
      <c r="AT1137" s="205" t="s">
        <v>131</v>
      </c>
      <c r="AU1137" s="205" t="s">
        <v>84</v>
      </c>
      <c r="AV1137" s="13" t="s">
        <v>84</v>
      </c>
      <c r="AW1137" s="13" t="s">
        <v>36</v>
      </c>
      <c r="AX1137" s="13" t="s">
        <v>74</v>
      </c>
      <c r="AY1137" s="205" t="s">
        <v>121</v>
      </c>
    </row>
    <row r="1138" spans="1:65" s="13" customFormat="1" ht="11.25">
      <c r="B1138" s="195"/>
      <c r="C1138" s="196"/>
      <c r="D1138" s="190" t="s">
        <v>131</v>
      </c>
      <c r="E1138" s="197" t="s">
        <v>21</v>
      </c>
      <c r="F1138" s="198" t="s">
        <v>1339</v>
      </c>
      <c r="G1138" s="196"/>
      <c r="H1138" s="199">
        <v>0.84</v>
      </c>
      <c r="I1138" s="200"/>
      <c r="J1138" s="196"/>
      <c r="K1138" s="196"/>
      <c r="L1138" s="201"/>
      <c r="M1138" s="202"/>
      <c r="N1138" s="203"/>
      <c r="O1138" s="203"/>
      <c r="P1138" s="203"/>
      <c r="Q1138" s="203"/>
      <c r="R1138" s="203"/>
      <c r="S1138" s="203"/>
      <c r="T1138" s="204"/>
      <c r="AT1138" s="205" t="s">
        <v>131</v>
      </c>
      <c r="AU1138" s="205" t="s">
        <v>84</v>
      </c>
      <c r="AV1138" s="13" t="s">
        <v>84</v>
      </c>
      <c r="AW1138" s="13" t="s">
        <v>36</v>
      </c>
      <c r="AX1138" s="13" t="s">
        <v>74</v>
      </c>
      <c r="AY1138" s="205" t="s">
        <v>121</v>
      </c>
    </row>
    <row r="1139" spans="1:65" s="13" customFormat="1" ht="11.25">
      <c r="B1139" s="195"/>
      <c r="C1139" s="196"/>
      <c r="D1139" s="190" t="s">
        <v>131</v>
      </c>
      <c r="E1139" s="197" t="s">
        <v>21</v>
      </c>
      <c r="F1139" s="198" t="s">
        <v>1340</v>
      </c>
      <c r="G1139" s="196"/>
      <c r="H1139" s="199">
        <v>0.96599999999999997</v>
      </c>
      <c r="I1139" s="200"/>
      <c r="J1139" s="196"/>
      <c r="K1139" s="196"/>
      <c r="L1139" s="201"/>
      <c r="M1139" s="202"/>
      <c r="N1139" s="203"/>
      <c r="O1139" s="203"/>
      <c r="P1139" s="203"/>
      <c r="Q1139" s="203"/>
      <c r="R1139" s="203"/>
      <c r="S1139" s="203"/>
      <c r="T1139" s="204"/>
      <c r="AT1139" s="205" t="s">
        <v>131</v>
      </c>
      <c r="AU1139" s="205" t="s">
        <v>84</v>
      </c>
      <c r="AV1139" s="13" t="s">
        <v>84</v>
      </c>
      <c r="AW1139" s="13" t="s">
        <v>36</v>
      </c>
      <c r="AX1139" s="13" t="s">
        <v>74</v>
      </c>
      <c r="AY1139" s="205" t="s">
        <v>121</v>
      </c>
    </row>
    <row r="1140" spans="1:65" s="13" customFormat="1" ht="11.25">
      <c r="B1140" s="195"/>
      <c r="C1140" s="196"/>
      <c r="D1140" s="190" t="s">
        <v>131</v>
      </c>
      <c r="E1140" s="197" t="s">
        <v>21</v>
      </c>
      <c r="F1140" s="198" t="s">
        <v>1341</v>
      </c>
      <c r="G1140" s="196"/>
      <c r="H1140" s="199">
        <v>0.96599999999999997</v>
      </c>
      <c r="I1140" s="200"/>
      <c r="J1140" s="196"/>
      <c r="K1140" s="196"/>
      <c r="L1140" s="201"/>
      <c r="M1140" s="202"/>
      <c r="N1140" s="203"/>
      <c r="O1140" s="203"/>
      <c r="P1140" s="203"/>
      <c r="Q1140" s="203"/>
      <c r="R1140" s="203"/>
      <c r="S1140" s="203"/>
      <c r="T1140" s="204"/>
      <c r="AT1140" s="205" t="s">
        <v>131</v>
      </c>
      <c r="AU1140" s="205" t="s">
        <v>84</v>
      </c>
      <c r="AV1140" s="13" t="s">
        <v>84</v>
      </c>
      <c r="AW1140" s="13" t="s">
        <v>36</v>
      </c>
      <c r="AX1140" s="13" t="s">
        <v>74</v>
      </c>
      <c r="AY1140" s="205" t="s">
        <v>121</v>
      </c>
    </row>
    <row r="1141" spans="1:65" s="15" customFormat="1" ht="11.25">
      <c r="B1141" s="219"/>
      <c r="C1141" s="220"/>
      <c r="D1141" s="190" t="s">
        <v>131</v>
      </c>
      <c r="E1141" s="221" t="s">
        <v>21</v>
      </c>
      <c r="F1141" s="222" t="s">
        <v>195</v>
      </c>
      <c r="G1141" s="220"/>
      <c r="H1141" s="223">
        <v>84.456000000000003</v>
      </c>
      <c r="I1141" s="224"/>
      <c r="J1141" s="220"/>
      <c r="K1141" s="220"/>
      <c r="L1141" s="225"/>
      <c r="M1141" s="226"/>
      <c r="N1141" s="227"/>
      <c r="O1141" s="227"/>
      <c r="P1141" s="227"/>
      <c r="Q1141" s="227"/>
      <c r="R1141" s="227"/>
      <c r="S1141" s="227"/>
      <c r="T1141" s="228"/>
      <c r="AT1141" s="229" t="s">
        <v>131</v>
      </c>
      <c r="AU1141" s="229" t="s">
        <v>84</v>
      </c>
      <c r="AV1141" s="15" t="s">
        <v>138</v>
      </c>
      <c r="AW1141" s="15" t="s">
        <v>36</v>
      </c>
      <c r="AX1141" s="15" t="s">
        <v>74</v>
      </c>
      <c r="AY1141" s="229" t="s">
        <v>121</v>
      </c>
    </row>
    <row r="1142" spans="1:65" s="16" customFormat="1" ht="11.25">
      <c r="B1142" s="240"/>
      <c r="C1142" s="241"/>
      <c r="D1142" s="190" t="s">
        <v>131</v>
      </c>
      <c r="E1142" s="242" t="s">
        <v>21</v>
      </c>
      <c r="F1142" s="243" t="s">
        <v>1342</v>
      </c>
      <c r="G1142" s="241"/>
      <c r="H1142" s="242" t="s">
        <v>21</v>
      </c>
      <c r="I1142" s="244"/>
      <c r="J1142" s="241"/>
      <c r="K1142" s="241"/>
      <c r="L1142" s="245"/>
      <c r="M1142" s="246"/>
      <c r="N1142" s="247"/>
      <c r="O1142" s="247"/>
      <c r="P1142" s="247"/>
      <c r="Q1142" s="247"/>
      <c r="R1142" s="247"/>
      <c r="S1142" s="247"/>
      <c r="T1142" s="248"/>
      <c r="AT1142" s="249" t="s">
        <v>131</v>
      </c>
      <c r="AU1142" s="249" t="s">
        <v>84</v>
      </c>
      <c r="AV1142" s="16" t="s">
        <v>79</v>
      </c>
      <c r="AW1142" s="16" t="s">
        <v>36</v>
      </c>
      <c r="AX1142" s="16" t="s">
        <v>74</v>
      </c>
      <c r="AY1142" s="249" t="s">
        <v>121</v>
      </c>
    </row>
    <row r="1143" spans="1:65" s="13" customFormat="1" ht="11.25">
      <c r="B1143" s="195"/>
      <c r="C1143" s="196"/>
      <c r="D1143" s="190" t="s">
        <v>131</v>
      </c>
      <c r="E1143" s="197" t="s">
        <v>21</v>
      </c>
      <c r="F1143" s="198" t="s">
        <v>1343</v>
      </c>
      <c r="G1143" s="196"/>
      <c r="H1143" s="199">
        <v>26.4</v>
      </c>
      <c r="I1143" s="200"/>
      <c r="J1143" s="196"/>
      <c r="K1143" s="196"/>
      <c r="L1143" s="201"/>
      <c r="M1143" s="202"/>
      <c r="N1143" s="203"/>
      <c r="O1143" s="203"/>
      <c r="P1143" s="203"/>
      <c r="Q1143" s="203"/>
      <c r="R1143" s="203"/>
      <c r="S1143" s="203"/>
      <c r="T1143" s="204"/>
      <c r="AT1143" s="205" t="s">
        <v>131</v>
      </c>
      <c r="AU1143" s="205" t="s">
        <v>84</v>
      </c>
      <c r="AV1143" s="13" t="s">
        <v>84</v>
      </c>
      <c r="AW1143" s="13" t="s">
        <v>36</v>
      </c>
      <c r="AX1143" s="13" t="s">
        <v>74</v>
      </c>
      <c r="AY1143" s="205" t="s">
        <v>121</v>
      </c>
    </row>
    <row r="1144" spans="1:65" s="15" customFormat="1" ht="11.25">
      <c r="B1144" s="219"/>
      <c r="C1144" s="220"/>
      <c r="D1144" s="190" t="s">
        <v>131</v>
      </c>
      <c r="E1144" s="221" t="s">
        <v>21</v>
      </c>
      <c r="F1144" s="222" t="s">
        <v>195</v>
      </c>
      <c r="G1144" s="220"/>
      <c r="H1144" s="223">
        <v>26.4</v>
      </c>
      <c r="I1144" s="224"/>
      <c r="J1144" s="220"/>
      <c r="K1144" s="220"/>
      <c r="L1144" s="225"/>
      <c r="M1144" s="226"/>
      <c r="N1144" s="227"/>
      <c r="O1144" s="227"/>
      <c r="P1144" s="227"/>
      <c r="Q1144" s="227"/>
      <c r="R1144" s="227"/>
      <c r="S1144" s="227"/>
      <c r="T1144" s="228"/>
      <c r="AT1144" s="229" t="s">
        <v>131</v>
      </c>
      <c r="AU1144" s="229" t="s">
        <v>84</v>
      </c>
      <c r="AV1144" s="15" t="s">
        <v>138</v>
      </c>
      <c r="AW1144" s="15" t="s">
        <v>36</v>
      </c>
      <c r="AX1144" s="15" t="s">
        <v>74</v>
      </c>
      <c r="AY1144" s="229" t="s">
        <v>121</v>
      </c>
    </row>
    <row r="1145" spans="1:65" s="14" customFormat="1" ht="11.25">
      <c r="B1145" s="206"/>
      <c r="C1145" s="207"/>
      <c r="D1145" s="190" t="s">
        <v>131</v>
      </c>
      <c r="E1145" s="208" t="s">
        <v>21</v>
      </c>
      <c r="F1145" s="209" t="s">
        <v>133</v>
      </c>
      <c r="G1145" s="207"/>
      <c r="H1145" s="210">
        <v>110.85599999999999</v>
      </c>
      <c r="I1145" s="211"/>
      <c r="J1145" s="207"/>
      <c r="K1145" s="207"/>
      <c r="L1145" s="212"/>
      <c r="M1145" s="213"/>
      <c r="N1145" s="214"/>
      <c r="O1145" s="214"/>
      <c r="P1145" s="214"/>
      <c r="Q1145" s="214"/>
      <c r="R1145" s="214"/>
      <c r="S1145" s="214"/>
      <c r="T1145" s="215"/>
      <c r="AT1145" s="216" t="s">
        <v>131</v>
      </c>
      <c r="AU1145" s="216" t="s">
        <v>84</v>
      </c>
      <c r="AV1145" s="14" t="s">
        <v>128</v>
      </c>
      <c r="AW1145" s="14" t="s">
        <v>36</v>
      </c>
      <c r="AX1145" s="14" t="s">
        <v>79</v>
      </c>
      <c r="AY1145" s="216" t="s">
        <v>121</v>
      </c>
    </row>
    <row r="1146" spans="1:65" s="12" customFormat="1" ht="22.9" customHeight="1">
      <c r="B1146" s="161"/>
      <c r="C1146" s="162"/>
      <c r="D1146" s="163" t="s">
        <v>73</v>
      </c>
      <c r="E1146" s="175" t="s">
        <v>1344</v>
      </c>
      <c r="F1146" s="175" t="s">
        <v>1345</v>
      </c>
      <c r="G1146" s="162"/>
      <c r="H1146" s="162"/>
      <c r="I1146" s="165"/>
      <c r="J1146" s="176">
        <f>BK1146</f>
        <v>0</v>
      </c>
      <c r="K1146" s="162"/>
      <c r="L1146" s="167"/>
      <c r="M1146" s="168"/>
      <c r="N1146" s="169"/>
      <c r="O1146" s="169"/>
      <c r="P1146" s="170">
        <f>SUM(P1147:P1174)</f>
        <v>0</v>
      </c>
      <c r="Q1146" s="169"/>
      <c r="R1146" s="170">
        <f>SUM(R1147:R1174)</f>
        <v>0.87259496000000003</v>
      </c>
      <c r="S1146" s="169"/>
      <c r="T1146" s="171">
        <f>SUM(T1147:T1174)</f>
        <v>0.86802639999999998</v>
      </c>
      <c r="AR1146" s="172" t="s">
        <v>84</v>
      </c>
      <c r="AT1146" s="173" t="s">
        <v>73</v>
      </c>
      <c r="AU1146" s="173" t="s">
        <v>79</v>
      </c>
      <c r="AY1146" s="172" t="s">
        <v>121</v>
      </c>
      <c r="BK1146" s="174">
        <f>SUM(BK1147:BK1174)</f>
        <v>0</v>
      </c>
    </row>
    <row r="1147" spans="1:65" s="2" customFormat="1" ht="24.2" customHeight="1">
      <c r="A1147" s="37"/>
      <c r="B1147" s="38"/>
      <c r="C1147" s="177" t="s">
        <v>1346</v>
      </c>
      <c r="D1147" s="177" t="s">
        <v>124</v>
      </c>
      <c r="E1147" s="178" t="s">
        <v>1347</v>
      </c>
      <c r="F1147" s="179" t="s">
        <v>1348</v>
      </c>
      <c r="G1147" s="180" t="s">
        <v>189</v>
      </c>
      <c r="H1147" s="181">
        <v>228.428</v>
      </c>
      <c r="I1147" s="182"/>
      <c r="J1147" s="183">
        <f>ROUND(I1147*H1147,2)</f>
        <v>0</v>
      </c>
      <c r="K1147" s="179" t="s">
        <v>21</v>
      </c>
      <c r="L1147" s="42"/>
      <c r="M1147" s="184" t="s">
        <v>21</v>
      </c>
      <c r="N1147" s="185" t="s">
        <v>45</v>
      </c>
      <c r="O1147" s="67"/>
      <c r="P1147" s="186">
        <f>O1147*H1147</f>
        <v>0</v>
      </c>
      <c r="Q1147" s="186">
        <v>3.82E-3</v>
      </c>
      <c r="R1147" s="186">
        <f>Q1147*H1147</f>
        <v>0.87259496000000003</v>
      </c>
      <c r="S1147" s="186">
        <v>0</v>
      </c>
      <c r="T1147" s="187">
        <f>S1147*H1147</f>
        <v>0</v>
      </c>
      <c r="U1147" s="37"/>
      <c r="V1147" s="37"/>
      <c r="W1147" s="37"/>
      <c r="X1147" s="37"/>
      <c r="Y1147" s="37"/>
      <c r="Z1147" s="37"/>
      <c r="AA1147" s="37"/>
      <c r="AB1147" s="37"/>
      <c r="AC1147" s="37"/>
      <c r="AD1147" s="37"/>
      <c r="AE1147" s="37"/>
      <c r="AR1147" s="188" t="s">
        <v>359</v>
      </c>
      <c r="AT1147" s="188" t="s">
        <v>124</v>
      </c>
      <c r="AU1147" s="188" t="s">
        <v>84</v>
      </c>
      <c r="AY1147" s="19" t="s">
        <v>121</v>
      </c>
      <c r="BE1147" s="189">
        <f>IF(N1147="základní",J1147,0)</f>
        <v>0</v>
      </c>
      <c r="BF1147" s="189">
        <f>IF(N1147="snížená",J1147,0)</f>
        <v>0</v>
      </c>
      <c r="BG1147" s="189">
        <f>IF(N1147="zákl. přenesená",J1147,0)</f>
        <v>0</v>
      </c>
      <c r="BH1147" s="189">
        <f>IF(N1147="sníž. přenesená",J1147,0)</f>
        <v>0</v>
      </c>
      <c r="BI1147" s="189">
        <f>IF(N1147="nulová",J1147,0)</f>
        <v>0</v>
      </c>
      <c r="BJ1147" s="19" t="s">
        <v>79</v>
      </c>
      <c r="BK1147" s="189">
        <f>ROUND(I1147*H1147,2)</f>
        <v>0</v>
      </c>
      <c r="BL1147" s="19" t="s">
        <v>359</v>
      </c>
      <c r="BM1147" s="188" t="s">
        <v>1349</v>
      </c>
    </row>
    <row r="1148" spans="1:65" s="2" customFormat="1" ht="19.5">
      <c r="A1148" s="37"/>
      <c r="B1148" s="38"/>
      <c r="C1148" s="39"/>
      <c r="D1148" s="190" t="s">
        <v>130</v>
      </c>
      <c r="E1148" s="39"/>
      <c r="F1148" s="191" t="s">
        <v>1350</v>
      </c>
      <c r="G1148" s="39"/>
      <c r="H1148" s="39"/>
      <c r="I1148" s="192"/>
      <c r="J1148" s="39"/>
      <c r="K1148" s="39"/>
      <c r="L1148" s="42"/>
      <c r="M1148" s="193"/>
      <c r="N1148" s="194"/>
      <c r="O1148" s="67"/>
      <c r="P1148" s="67"/>
      <c r="Q1148" s="67"/>
      <c r="R1148" s="67"/>
      <c r="S1148" s="67"/>
      <c r="T1148" s="68"/>
      <c r="U1148" s="37"/>
      <c r="V1148" s="37"/>
      <c r="W1148" s="37"/>
      <c r="X1148" s="37"/>
      <c r="Y1148" s="37"/>
      <c r="Z1148" s="37"/>
      <c r="AA1148" s="37"/>
      <c r="AB1148" s="37"/>
      <c r="AC1148" s="37"/>
      <c r="AD1148" s="37"/>
      <c r="AE1148" s="37"/>
      <c r="AT1148" s="19" t="s">
        <v>130</v>
      </c>
      <c r="AU1148" s="19" t="s">
        <v>84</v>
      </c>
    </row>
    <row r="1149" spans="1:65" s="13" customFormat="1" ht="11.25">
      <c r="B1149" s="195"/>
      <c r="C1149" s="196"/>
      <c r="D1149" s="190" t="s">
        <v>131</v>
      </c>
      <c r="E1149" s="197" t="s">
        <v>21</v>
      </c>
      <c r="F1149" s="198" t="s">
        <v>537</v>
      </c>
      <c r="G1149" s="196"/>
      <c r="H1149" s="199">
        <v>94.08</v>
      </c>
      <c r="I1149" s="200"/>
      <c r="J1149" s="196"/>
      <c r="K1149" s="196"/>
      <c r="L1149" s="201"/>
      <c r="M1149" s="202"/>
      <c r="N1149" s="203"/>
      <c r="O1149" s="203"/>
      <c r="P1149" s="203"/>
      <c r="Q1149" s="203"/>
      <c r="R1149" s="203"/>
      <c r="S1149" s="203"/>
      <c r="T1149" s="204"/>
      <c r="AT1149" s="205" t="s">
        <v>131</v>
      </c>
      <c r="AU1149" s="205" t="s">
        <v>84</v>
      </c>
      <c r="AV1149" s="13" t="s">
        <v>84</v>
      </c>
      <c r="AW1149" s="13" t="s">
        <v>36</v>
      </c>
      <c r="AX1149" s="13" t="s">
        <v>74</v>
      </c>
      <c r="AY1149" s="205" t="s">
        <v>121</v>
      </c>
    </row>
    <row r="1150" spans="1:65" s="13" customFormat="1" ht="11.25">
      <c r="B1150" s="195"/>
      <c r="C1150" s="196"/>
      <c r="D1150" s="190" t="s">
        <v>131</v>
      </c>
      <c r="E1150" s="197" t="s">
        <v>21</v>
      </c>
      <c r="F1150" s="198" t="s">
        <v>539</v>
      </c>
      <c r="G1150" s="196"/>
      <c r="H1150" s="199">
        <v>8.6999999999999993</v>
      </c>
      <c r="I1150" s="200"/>
      <c r="J1150" s="196"/>
      <c r="K1150" s="196"/>
      <c r="L1150" s="201"/>
      <c r="M1150" s="202"/>
      <c r="N1150" s="203"/>
      <c r="O1150" s="203"/>
      <c r="P1150" s="203"/>
      <c r="Q1150" s="203"/>
      <c r="R1150" s="203"/>
      <c r="S1150" s="203"/>
      <c r="T1150" s="204"/>
      <c r="AT1150" s="205" t="s">
        <v>131</v>
      </c>
      <c r="AU1150" s="205" t="s">
        <v>84</v>
      </c>
      <c r="AV1150" s="13" t="s">
        <v>84</v>
      </c>
      <c r="AW1150" s="13" t="s">
        <v>36</v>
      </c>
      <c r="AX1150" s="13" t="s">
        <v>74</v>
      </c>
      <c r="AY1150" s="205" t="s">
        <v>121</v>
      </c>
    </row>
    <row r="1151" spans="1:65" s="13" customFormat="1" ht="11.25">
      <c r="B1151" s="195"/>
      <c r="C1151" s="196"/>
      <c r="D1151" s="190" t="s">
        <v>131</v>
      </c>
      <c r="E1151" s="197" t="s">
        <v>21</v>
      </c>
      <c r="F1151" s="198" t="s">
        <v>540</v>
      </c>
      <c r="G1151" s="196"/>
      <c r="H1151" s="199">
        <v>8.8800000000000008</v>
      </c>
      <c r="I1151" s="200"/>
      <c r="J1151" s="196"/>
      <c r="K1151" s="196"/>
      <c r="L1151" s="201"/>
      <c r="M1151" s="202"/>
      <c r="N1151" s="203"/>
      <c r="O1151" s="203"/>
      <c r="P1151" s="203"/>
      <c r="Q1151" s="203"/>
      <c r="R1151" s="203"/>
      <c r="S1151" s="203"/>
      <c r="T1151" s="204"/>
      <c r="AT1151" s="205" t="s">
        <v>131</v>
      </c>
      <c r="AU1151" s="205" t="s">
        <v>84</v>
      </c>
      <c r="AV1151" s="13" t="s">
        <v>84</v>
      </c>
      <c r="AW1151" s="13" t="s">
        <v>36</v>
      </c>
      <c r="AX1151" s="13" t="s">
        <v>74</v>
      </c>
      <c r="AY1151" s="205" t="s">
        <v>121</v>
      </c>
    </row>
    <row r="1152" spans="1:65" s="13" customFormat="1" ht="11.25">
      <c r="B1152" s="195"/>
      <c r="C1152" s="196"/>
      <c r="D1152" s="190" t="s">
        <v>131</v>
      </c>
      <c r="E1152" s="197" t="s">
        <v>21</v>
      </c>
      <c r="F1152" s="198" t="s">
        <v>541</v>
      </c>
      <c r="G1152" s="196"/>
      <c r="H1152" s="199">
        <v>8.6999999999999993</v>
      </c>
      <c r="I1152" s="200"/>
      <c r="J1152" s="196"/>
      <c r="K1152" s="196"/>
      <c r="L1152" s="201"/>
      <c r="M1152" s="202"/>
      <c r="N1152" s="203"/>
      <c r="O1152" s="203"/>
      <c r="P1152" s="203"/>
      <c r="Q1152" s="203"/>
      <c r="R1152" s="203"/>
      <c r="S1152" s="203"/>
      <c r="T1152" s="204"/>
      <c r="AT1152" s="205" t="s">
        <v>131</v>
      </c>
      <c r="AU1152" s="205" t="s">
        <v>84</v>
      </c>
      <c r="AV1152" s="13" t="s">
        <v>84</v>
      </c>
      <c r="AW1152" s="13" t="s">
        <v>36</v>
      </c>
      <c r="AX1152" s="13" t="s">
        <v>74</v>
      </c>
      <c r="AY1152" s="205" t="s">
        <v>121</v>
      </c>
    </row>
    <row r="1153" spans="2:51" s="13" customFormat="1" ht="11.25">
      <c r="B1153" s="195"/>
      <c r="C1153" s="196"/>
      <c r="D1153" s="190" t="s">
        <v>131</v>
      </c>
      <c r="E1153" s="197" t="s">
        <v>21</v>
      </c>
      <c r="F1153" s="198" t="s">
        <v>542</v>
      </c>
      <c r="G1153" s="196"/>
      <c r="H1153" s="199">
        <v>8.8800000000000008</v>
      </c>
      <c r="I1153" s="200"/>
      <c r="J1153" s="196"/>
      <c r="K1153" s="196"/>
      <c r="L1153" s="201"/>
      <c r="M1153" s="202"/>
      <c r="N1153" s="203"/>
      <c r="O1153" s="203"/>
      <c r="P1153" s="203"/>
      <c r="Q1153" s="203"/>
      <c r="R1153" s="203"/>
      <c r="S1153" s="203"/>
      <c r="T1153" s="204"/>
      <c r="AT1153" s="205" t="s">
        <v>131</v>
      </c>
      <c r="AU1153" s="205" t="s">
        <v>84</v>
      </c>
      <c r="AV1153" s="13" t="s">
        <v>84</v>
      </c>
      <c r="AW1153" s="13" t="s">
        <v>36</v>
      </c>
      <c r="AX1153" s="13" t="s">
        <v>74</v>
      </c>
      <c r="AY1153" s="205" t="s">
        <v>121</v>
      </c>
    </row>
    <row r="1154" spans="2:51" s="13" customFormat="1" ht="11.25">
      <c r="B1154" s="195"/>
      <c r="C1154" s="196"/>
      <c r="D1154" s="190" t="s">
        <v>131</v>
      </c>
      <c r="E1154" s="197" t="s">
        <v>21</v>
      </c>
      <c r="F1154" s="198" t="s">
        <v>521</v>
      </c>
      <c r="G1154" s="196"/>
      <c r="H1154" s="199">
        <v>14.4</v>
      </c>
      <c r="I1154" s="200"/>
      <c r="J1154" s="196"/>
      <c r="K1154" s="196"/>
      <c r="L1154" s="201"/>
      <c r="M1154" s="202"/>
      <c r="N1154" s="203"/>
      <c r="O1154" s="203"/>
      <c r="P1154" s="203"/>
      <c r="Q1154" s="203"/>
      <c r="R1154" s="203"/>
      <c r="S1154" s="203"/>
      <c r="T1154" s="204"/>
      <c r="AT1154" s="205" t="s">
        <v>131</v>
      </c>
      <c r="AU1154" s="205" t="s">
        <v>84</v>
      </c>
      <c r="AV1154" s="13" t="s">
        <v>84</v>
      </c>
      <c r="AW1154" s="13" t="s">
        <v>36</v>
      </c>
      <c r="AX1154" s="13" t="s">
        <v>74</v>
      </c>
      <c r="AY1154" s="205" t="s">
        <v>121</v>
      </c>
    </row>
    <row r="1155" spans="2:51" s="13" customFormat="1" ht="11.25">
      <c r="B1155" s="195"/>
      <c r="C1155" s="196"/>
      <c r="D1155" s="190" t="s">
        <v>131</v>
      </c>
      <c r="E1155" s="197" t="s">
        <v>21</v>
      </c>
      <c r="F1155" s="198" t="s">
        <v>523</v>
      </c>
      <c r="G1155" s="196"/>
      <c r="H1155" s="199">
        <v>7.2</v>
      </c>
      <c r="I1155" s="200"/>
      <c r="J1155" s="196"/>
      <c r="K1155" s="196"/>
      <c r="L1155" s="201"/>
      <c r="M1155" s="202"/>
      <c r="N1155" s="203"/>
      <c r="O1155" s="203"/>
      <c r="P1155" s="203"/>
      <c r="Q1155" s="203"/>
      <c r="R1155" s="203"/>
      <c r="S1155" s="203"/>
      <c r="T1155" s="204"/>
      <c r="AT1155" s="205" t="s">
        <v>131</v>
      </c>
      <c r="AU1155" s="205" t="s">
        <v>84</v>
      </c>
      <c r="AV1155" s="13" t="s">
        <v>84</v>
      </c>
      <c r="AW1155" s="13" t="s">
        <v>36</v>
      </c>
      <c r="AX1155" s="13" t="s">
        <v>74</v>
      </c>
      <c r="AY1155" s="205" t="s">
        <v>121</v>
      </c>
    </row>
    <row r="1156" spans="2:51" s="13" customFormat="1" ht="11.25">
      <c r="B1156" s="195"/>
      <c r="C1156" s="196"/>
      <c r="D1156" s="190" t="s">
        <v>131</v>
      </c>
      <c r="E1156" s="197" t="s">
        <v>21</v>
      </c>
      <c r="F1156" s="198" t="s">
        <v>543</v>
      </c>
      <c r="G1156" s="196"/>
      <c r="H1156" s="199">
        <v>15.36</v>
      </c>
      <c r="I1156" s="200"/>
      <c r="J1156" s="196"/>
      <c r="K1156" s="196"/>
      <c r="L1156" s="201"/>
      <c r="M1156" s="202"/>
      <c r="N1156" s="203"/>
      <c r="O1156" s="203"/>
      <c r="P1156" s="203"/>
      <c r="Q1156" s="203"/>
      <c r="R1156" s="203"/>
      <c r="S1156" s="203"/>
      <c r="T1156" s="204"/>
      <c r="AT1156" s="205" t="s">
        <v>131</v>
      </c>
      <c r="AU1156" s="205" t="s">
        <v>84</v>
      </c>
      <c r="AV1156" s="13" t="s">
        <v>84</v>
      </c>
      <c r="AW1156" s="13" t="s">
        <v>36</v>
      </c>
      <c r="AX1156" s="13" t="s">
        <v>74</v>
      </c>
      <c r="AY1156" s="205" t="s">
        <v>121</v>
      </c>
    </row>
    <row r="1157" spans="2:51" s="13" customFormat="1" ht="11.25">
      <c r="B1157" s="195"/>
      <c r="C1157" s="196"/>
      <c r="D1157" s="190" t="s">
        <v>131</v>
      </c>
      <c r="E1157" s="197" t="s">
        <v>21</v>
      </c>
      <c r="F1157" s="198" t="s">
        <v>544</v>
      </c>
      <c r="G1157" s="196"/>
      <c r="H1157" s="199">
        <v>11.52</v>
      </c>
      <c r="I1157" s="200"/>
      <c r="J1157" s="196"/>
      <c r="K1157" s="196"/>
      <c r="L1157" s="201"/>
      <c r="M1157" s="202"/>
      <c r="N1157" s="203"/>
      <c r="O1157" s="203"/>
      <c r="P1157" s="203"/>
      <c r="Q1157" s="203"/>
      <c r="R1157" s="203"/>
      <c r="S1157" s="203"/>
      <c r="T1157" s="204"/>
      <c r="AT1157" s="205" t="s">
        <v>131</v>
      </c>
      <c r="AU1157" s="205" t="s">
        <v>84</v>
      </c>
      <c r="AV1157" s="13" t="s">
        <v>84</v>
      </c>
      <c r="AW1157" s="13" t="s">
        <v>36</v>
      </c>
      <c r="AX1157" s="13" t="s">
        <v>74</v>
      </c>
      <c r="AY1157" s="205" t="s">
        <v>121</v>
      </c>
    </row>
    <row r="1158" spans="2:51" s="13" customFormat="1" ht="11.25">
      <c r="B1158" s="195"/>
      <c r="C1158" s="196"/>
      <c r="D1158" s="190" t="s">
        <v>131</v>
      </c>
      <c r="E1158" s="197" t="s">
        <v>21</v>
      </c>
      <c r="F1158" s="198" t="s">
        <v>545</v>
      </c>
      <c r="G1158" s="196"/>
      <c r="H1158" s="199">
        <v>13.44</v>
      </c>
      <c r="I1158" s="200"/>
      <c r="J1158" s="196"/>
      <c r="K1158" s="196"/>
      <c r="L1158" s="201"/>
      <c r="M1158" s="202"/>
      <c r="N1158" s="203"/>
      <c r="O1158" s="203"/>
      <c r="P1158" s="203"/>
      <c r="Q1158" s="203"/>
      <c r="R1158" s="203"/>
      <c r="S1158" s="203"/>
      <c r="T1158" s="204"/>
      <c r="AT1158" s="205" t="s">
        <v>131</v>
      </c>
      <c r="AU1158" s="205" t="s">
        <v>84</v>
      </c>
      <c r="AV1158" s="13" t="s">
        <v>84</v>
      </c>
      <c r="AW1158" s="13" t="s">
        <v>36</v>
      </c>
      <c r="AX1158" s="13" t="s">
        <v>74</v>
      </c>
      <c r="AY1158" s="205" t="s">
        <v>121</v>
      </c>
    </row>
    <row r="1159" spans="2:51" s="13" customFormat="1" ht="11.25">
      <c r="B1159" s="195"/>
      <c r="C1159" s="196"/>
      <c r="D1159" s="190" t="s">
        <v>131</v>
      </c>
      <c r="E1159" s="197" t="s">
        <v>21</v>
      </c>
      <c r="F1159" s="198" t="s">
        <v>548</v>
      </c>
      <c r="G1159" s="196"/>
      <c r="H1159" s="199">
        <v>2.88</v>
      </c>
      <c r="I1159" s="200"/>
      <c r="J1159" s="196"/>
      <c r="K1159" s="196"/>
      <c r="L1159" s="201"/>
      <c r="M1159" s="202"/>
      <c r="N1159" s="203"/>
      <c r="O1159" s="203"/>
      <c r="P1159" s="203"/>
      <c r="Q1159" s="203"/>
      <c r="R1159" s="203"/>
      <c r="S1159" s="203"/>
      <c r="T1159" s="204"/>
      <c r="AT1159" s="205" t="s">
        <v>131</v>
      </c>
      <c r="AU1159" s="205" t="s">
        <v>84</v>
      </c>
      <c r="AV1159" s="13" t="s">
        <v>84</v>
      </c>
      <c r="AW1159" s="13" t="s">
        <v>36</v>
      </c>
      <c r="AX1159" s="13" t="s">
        <v>74</v>
      </c>
      <c r="AY1159" s="205" t="s">
        <v>121</v>
      </c>
    </row>
    <row r="1160" spans="2:51" s="13" customFormat="1" ht="11.25">
      <c r="B1160" s="195"/>
      <c r="C1160" s="196"/>
      <c r="D1160" s="190" t="s">
        <v>131</v>
      </c>
      <c r="E1160" s="197" t="s">
        <v>21</v>
      </c>
      <c r="F1160" s="198" t="s">
        <v>549</v>
      </c>
      <c r="G1160" s="196"/>
      <c r="H1160" s="199">
        <v>3.84</v>
      </c>
      <c r="I1160" s="200"/>
      <c r="J1160" s="196"/>
      <c r="K1160" s="196"/>
      <c r="L1160" s="201"/>
      <c r="M1160" s="202"/>
      <c r="N1160" s="203"/>
      <c r="O1160" s="203"/>
      <c r="P1160" s="203"/>
      <c r="Q1160" s="203"/>
      <c r="R1160" s="203"/>
      <c r="S1160" s="203"/>
      <c r="T1160" s="204"/>
      <c r="AT1160" s="205" t="s">
        <v>131</v>
      </c>
      <c r="AU1160" s="205" t="s">
        <v>84</v>
      </c>
      <c r="AV1160" s="13" t="s">
        <v>84</v>
      </c>
      <c r="AW1160" s="13" t="s">
        <v>36</v>
      </c>
      <c r="AX1160" s="13" t="s">
        <v>74</v>
      </c>
      <c r="AY1160" s="205" t="s">
        <v>121</v>
      </c>
    </row>
    <row r="1161" spans="2:51" s="13" customFormat="1" ht="11.25">
      <c r="B1161" s="195"/>
      <c r="C1161" s="196"/>
      <c r="D1161" s="190" t="s">
        <v>131</v>
      </c>
      <c r="E1161" s="197" t="s">
        <v>21</v>
      </c>
      <c r="F1161" s="198" t="s">
        <v>550</v>
      </c>
      <c r="G1161" s="196"/>
      <c r="H1161" s="199">
        <v>3.36</v>
      </c>
      <c r="I1161" s="200"/>
      <c r="J1161" s="196"/>
      <c r="K1161" s="196"/>
      <c r="L1161" s="201"/>
      <c r="M1161" s="202"/>
      <c r="N1161" s="203"/>
      <c r="O1161" s="203"/>
      <c r="P1161" s="203"/>
      <c r="Q1161" s="203"/>
      <c r="R1161" s="203"/>
      <c r="S1161" s="203"/>
      <c r="T1161" s="204"/>
      <c r="AT1161" s="205" t="s">
        <v>131</v>
      </c>
      <c r="AU1161" s="205" t="s">
        <v>84</v>
      </c>
      <c r="AV1161" s="13" t="s">
        <v>84</v>
      </c>
      <c r="AW1161" s="13" t="s">
        <v>36</v>
      </c>
      <c r="AX1161" s="13" t="s">
        <v>74</v>
      </c>
      <c r="AY1161" s="205" t="s">
        <v>121</v>
      </c>
    </row>
    <row r="1162" spans="2:51" s="13" customFormat="1" ht="11.25">
      <c r="B1162" s="195"/>
      <c r="C1162" s="196"/>
      <c r="D1162" s="190" t="s">
        <v>131</v>
      </c>
      <c r="E1162" s="197" t="s">
        <v>21</v>
      </c>
      <c r="F1162" s="198" t="s">
        <v>551</v>
      </c>
      <c r="G1162" s="196"/>
      <c r="H1162" s="199">
        <v>3.508</v>
      </c>
      <c r="I1162" s="200"/>
      <c r="J1162" s="196"/>
      <c r="K1162" s="196"/>
      <c r="L1162" s="201"/>
      <c r="M1162" s="202"/>
      <c r="N1162" s="203"/>
      <c r="O1162" s="203"/>
      <c r="P1162" s="203"/>
      <c r="Q1162" s="203"/>
      <c r="R1162" s="203"/>
      <c r="S1162" s="203"/>
      <c r="T1162" s="204"/>
      <c r="AT1162" s="205" t="s">
        <v>131</v>
      </c>
      <c r="AU1162" s="205" t="s">
        <v>84</v>
      </c>
      <c r="AV1162" s="13" t="s">
        <v>84</v>
      </c>
      <c r="AW1162" s="13" t="s">
        <v>36</v>
      </c>
      <c r="AX1162" s="13" t="s">
        <v>74</v>
      </c>
      <c r="AY1162" s="205" t="s">
        <v>121</v>
      </c>
    </row>
    <row r="1163" spans="2:51" s="13" customFormat="1" ht="11.25">
      <c r="B1163" s="195"/>
      <c r="C1163" s="196"/>
      <c r="D1163" s="190" t="s">
        <v>131</v>
      </c>
      <c r="E1163" s="197" t="s">
        <v>21</v>
      </c>
      <c r="F1163" s="198" t="s">
        <v>552</v>
      </c>
      <c r="G1163" s="196"/>
      <c r="H1163" s="199">
        <v>7.68</v>
      </c>
      <c r="I1163" s="200"/>
      <c r="J1163" s="196"/>
      <c r="K1163" s="196"/>
      <c r="L1163" s="201"/>
      <c r="M1163" s="202"/>
      <c r="N1163" s="203"/>
      <c r="O1163" s="203"/>
      <c r="P1163" s="203"/>
      <c r="Q1163" s="203"/>
      <c r="R1163" s="203"/>
      <c r="S1163" s="203"/>
      <c r="T1163" s="204"/>
      <c r="AT1163" s="205" t="s">
        <v>131</v>
      </c>
      <c r="AU1163" s="205" t="s">
        <v>84</v>
      </c>
      <c r="AV1163" s="13" t="s">
        <v>84</v>
      </c>
      <c r="AW1163" s="13" t="s">
        <v>36</v>
      </c>
      <c r="AX1163" s="13" t="s">
        <v>74</v>
      </c>
      <c r="AY1163" s="205" t="s">
        <v>121</v>
      </c>
    </row>
    <row r="1164" spans="2:51" s="13" customFormat="1" ht="11.25">
      <c r="B1164" s="195"/>
      <c r="C1164" s="196"/>
      <c r="D1164" s="190" t="s">
        <v>131</v>
      </c>
      <c r="E1164" s="197" t="s">
        <v>21</v>
      </c>
      <c r="F1164" s="198" t="s">
        <v>553</v>
      </c>
      <c r="G1164" s="196"/>
      <c r="H1164" s="199">
        <v>4</v>
      </c>
      <c r="I1164" s="200"/>
      <c r="J1164" s="196"/>
      <c r="K1164" s="196"/>
      <c r="L1164" s="201"/>
      <c r="M1164" s="202"/>
      <c r="N1164" s="203"/>
      <c r="O1164" s="203"/>
      <c r="P1164" s="203"/>
      <c r="Q1164" s="203"/>
      <c r="R1164" s="203"/>
      <c r="S1164" s="203"/>
      <c r="T1164" s="204"/>
      <c r="AT1164" s="205" t="s">
        <v>131</v>
      </c>
      <c r="AU1164" s="205" t="s">
        <v>84</v>
      </c>
      <c r="AV1164" s="13" t="s">
        <v>84</v>
      </c>
      <c r="AW1164" s="13" t="s">
        <v>36</v>
      </c>
      <c r="AX1164" s="13" t="s">
        <v>74</v>
      </c>
      <c r="AY1164" s="205" t="s">
        <v>121</v>
      </c>
    </row>
    <row r="1165" spans="2:51" s="13" customFormat="1" ht="11.25">
      <c r="B1165" s="195"/>
      <c r="C1165" s="196"/>
      <c r="D1165" s="190" t="s">
        <v>131</v>
      </c>
      <c r="E1165" s="197" t="s">
        <v>21</v>
      </c>
      <c r="F1165" s="198" t="s">
        <v>530</v>
      </c>
      <c r="G1165" s="196"/>
      <c r="H1165" s="199">
        <v>3.84</v>
      </c>
      <c r="I1165" s="200"/>
      <c r="J1165" s="196"/>
      <c r="K1165" s="196"/>
      <c r="L1165" s="201"/>
      <c r="M1165" s="202"/>
      <c r="N1165" s="203"/>
      <c r="O1165" s="203"/>
      <c r="P1165" s="203"/>
      <c r="Q1165" s="203"/>
      <c r="R1165" s="203"/>
      <c r="S1165" s="203"/>
      <c r="T1165" s="204"/>
      <c r="AT1165" s="205" t="s">
        <v>131</v>
      </c>
      <c r="AU1165" s="205" t="s">
        <v>84</v>
      </c>
      <c r="AV1165" s="13" t="s">
        <v>84</v>
      </c>
      <c r="AW1165" s="13" t="s">
        <v>36</v>
      </c>
      <c r="AX1165" s="13" t="s">
        <v>74</v>
      </c>
      <c r="AY1165" s="205" t="s">
        <v>121</v>
      </c>
    </row>
    <row r="1166" spans="2:51" s="13" customFormat="1" ht="11.25">
      <c r="B1166" s="195"/>
      <c r="C1166" s="196"/>
      <c r="D1166" s="190" t="s">
        <v>131</v>
      </c>
      <c r="E1166" s="197" t="s">
        <v>21</v>
      </c>
      <c r="F1166" s="198" t="s">
        <v>554</v>
      </c>
      <c r="G1166" s="196"/>
      <c r="H1166" s="199">
        <v>4.08</v>
      </c>
      <c r="I1166" s="200"/>
      <c r="J1166" s="196"/>
      <c r="K1166" s="196"/>
      <c r="L1166" s="201"/>
      <c r="M1166" s="202"/>
      <c r="N1166" s="203"/>
      <c r="O1166" s="203"/>
      <c r="P1166" s="203"/>
      <c r="Q1166" s="203"/>
      <c r="R1166" s="203"/>
      <c r="S1166" s="203"/>
      <c r="T1166" s="204"/>
      <c r="AT1166" s="205" t="s">
        <v>131</v>
      </c>
      <c r="AU1166" s="205" t="s">
        <v>84</v>
      </c>
      <c r="AV1166" s="13" t="s">
        <v>84</v>
      </c>
      <c r="AW1166" s="13" t="s">
        <v>36</v>
      </c>
      <c r="AX1166" s="13" t="s">
        <v>74</v>
      </c>
      <c r="AY1166" s="205" t="s">
        <v>121</v>
      </c>
    </row>
    <row r="1167" spans="2:51" s="13" customFormat="1" ht="11.25">
      <c r="B1167" s="195"/>
      <c r="C1167" s="196"/>
      <c r="D1167" s="190" t="s">
        <v>131</v>
      </c>
      <c r="E1167" s="197" t="s">
        <v>21</v>
      </c>
      <c r="F1167" s="198" t="s">
        <v>555</v>
      </c>
      <c r="G1167" s="196"/>
      <c r="H1167" s="199">
        <v>4.08</v>
      </c>
      <c r="I1167" s="200"/>
      <c r="J1167" s="196"/>
      <c r="K1167" s="196"/>
      <c r="L1167" s="201"/>
      <c r="M1167" s="202"/>
      <c r="N1167" s="203"/>
      <c r="O1167" s="203"/>
      <c r="P1167" s="203"/>
      <c r="Q1167" s="203"/>
      <c r="R1167" s="203"/>
      <c r="S1167" s="203"/>
      <c r="T1167" s="204"/>
      <c r="AT1167" s="205" t="s">
        <v>131</v>
      </c>
      <c r="AU1167" s="205" t="s">
        <v>84</v>
      </c>
      <c r="AV1167" s="13" t="s">
        <v>84</v>
      </c>
      <c r="AW1167" s="13" t="s">
        <v>36</v>
      </c>
      <c r="AX1167" s="13" t="s">
        <v>74</v>
      </c>
      <c r="AY1167" s="205" t="s">
        <v>121</v>
      </c>
    </row>
    <row r="1168" spans="2:51" s="14" customFormat="1" ht="11.25">
      <c r="B1168" s="206"/>
      <c r="C1168" s="207"/>
      <c r="D1168" s="190" t="s">
        <v>131</v>
      </c>
      <c r="E1168" s="208" t="s">
        <v>21</v>
      </c>
      <c r="F1168" s="209" t="s">
        <v>133</v>
      </c>
      <c r="G1168" s="207"/>
      <c r="H1168" s="210">
        <v>228.42800000000005</v>
      </c>
      <c r="I1168" s="211"/>
      <c r="J1168" s="207"/>
      <c r="K1168" s="207"/>
      <c r="L1168" s="212"/>
      <c r="M1168" s="213"/>
      <c r="N1168" s="214"/>
      <c r="O1168" s="214"/>
      <c r="P1168" s="214"/>
      <c r="Q1168" s="214"/>
      <c r="R1168" s="214"/>
      <c r="S1168" s="214"/>
      <c r="T1168" s="215"/>
      <c r="AT1168" s="216" t="s">
        <v>131</v>
      </c>
      <c r="AU1168" s="216" t="s">
        <v>84</v>
      </c>
      <c r="AV1168" s="14" t="s">
        <v>128</v>
      </c>
      <c r="AW1168" s="14" t="s">
        <v>36</v>
      </c>
      <c r="AX1168" s="14" t="s">
        <v>79</v>
      </c>
      <c r="AY1168" s="216" t="s">
        <v>121</v>
      </c>
    </row>
    <row r="1169" spans="1:65" s="2" customFormat="1" ht="16.5" customHeight="1">
      <c r="A1169" s="37"/>
      <c r="B1169" s="38"/>
      <c r="C1169" s="177" t="s">
        <v>1351</v>
      </c>
      <c r="D1169" s="177" t="s">
        <v>124</v>
      </c>
      <c r="E1169" s="178" t="s">
        <v>1352</v>
      </c>
      <c r="F1169" s="179" t="s">
        <v>1353</v>
      </c>
      <c r="G1169" s="180" t="s">
        <v>189</v>
      </c>
      <c r="H1169" s="181">
        <v>228.428</v>
      </c>
      <c r="I1169" s="182"/>
      <c r="J1169" s="183">
        <f>ROUND(I1169*H1169,2)</f>
        <v>0</v>
      </c>
      <c r="K1169" s="179" t="s">
        <v>21</v>
      </c>
      <c r="L1169" s="42"/>
      <c r="M1169" s="184" t="s">
        <v>21</v>
      </c>
      <c r="N1169" s="185" t="s">
        <v>45</v>
      </c>
      <c r="O1169" s="67"/>
      <c r="P1169" s="186">
        <f>O1169*H1169</f>
        <v>0</v>
      </c>
      <c r="Q1169" s="186">
        <v>0</v>
      </c>
      <c r="R1169" s="186">
        <f>Q1169*H1169</f>
        <v>0</v>
      </c>
      <c r="S1169" s="186">
        <v>3.8E-3</v>
      </c>
      <c r="T1169" s="187">
        <f>S1169*H1169</f>
        <v>0.86802639999999998</v>
      </c>
      <c r="U1169" s="37"/>
      <c r="V1169" s="37"/>
      <c r="W1169" s="37"/>
      <c r="X1169" s="37"/>
      <c r="Y1169" s="37"/>
      <c r="Z1169" s="37"/>
      <c r="AA1169" s="37"/>
      <c r="AB1169" s="37"/>
      <c r="AC1169" s="37"/>
      <c r="AD1169" s="37"/>
      <c r="AE1169" s="37"/>
      <c r="AR1169" s="188" t="s">
        <v>359</v>
      </c>
      <c r="AT1169" s="188" t="s">
        <v>124</v>
      </c>
      <c r="AU1169" s="188" t="s">
        <v>84</v>
      </c>
      <c r="AY1169" s="19" t="s">
        <v>121</v>
      </c>
      <c r="BE1169" s="189">
        <f>IF(N1169="základní",J1169,0)</f>
        <v>0</v>
      </c>
      <c r="BF1169" s="189">
        <f>IF(N1169="snížená",J1169,0)</f>
        <v>0</v>
      </c>
      <c r="BG1169" s="189">
        <f>IF(N1169="zákl. přenesená",J1169,0)</f>
        <v>0</v>
      </c>
      <c r="BH1169" s="189">
        <f>IF(N1169="sníž. přenesená",J1169,0)</f>
        <v>0</v>
      </c>
      <c r="BI1169" s="189">
        <f>IF(N1169="nulová",J1169,0)</f>
        <v>0</v>
      </c>
      <c r="BJ1169" s="19" t="s">
        <v>79</v>
      </c>
      <c r="BK1169" s="189">
        <f>ROUND(I1169*H1169,2)</f>
        <v>0</v>
      </c>
      <c r="BL1169" s="19" t="s">
        <v>359</v>
      </c>
      <c r="BM1169" s="188" t="s">
        <v>1354</v>
      </c>
    </row>
    <row r="1170" spans="1:65" s="2" customFormat="1" ht="11.25">
      <c r="A1170" s="37"/>
      <c r="B1170" s="38"/>
      <c r="C1170" s="39"/>
      <c r="D1170" s="190" t="s">
        <v>130</v>
      </c>
      <c r="E1170" s="39"/>
      <c r="F1170" s="191" t="s">
        <v>1353</v>
      </c>
      <c r="G1170" s="39"/>
      <c r="H1170" s="39"/>
      <c r="I1170" s="192"/>
      <c r="J1170" s="39"/>
      <c r="K1170" s="39"/>
      <c r="L1170" s="42"/>
      <c r="M1170" s="193"/>
      <c r="N1170" s="194"/>
      <c r="O1170" s="67"/>
      <c r="P1170" s="67"/>
      <c r="Q1170" s="67"/>
      <c r="R1170" s="67"/>
      <c r="S1170" s="67"/>
      <c r="T1170" s="68"/>
      <c r="U1170" s="37"/>
      <c r="V1170" s="37"/>
      <c r="W1170" s="37"/>
      <c r="X1170" s="37"/>
      <c r="Y1170" s="37"/>
      <c r="Z1170" s="37"/>
      <c r="AA1170" s="37"/>
      <c r="AB1170" s="37"/>
      <c r="AC1170" s="37"/>
      <c r="AD1170" s="37"/>
      <c r="AE1170" s="37"/>
      <c r="AT1170" s="19" t="s">
        <v>130</v>
      </c>
      <c r="AU1170" s="19" t="s">
        <v>84</v>
      </c>
    </row>
    <row r="1171" spans="1:65" s="13" customFormat="1" ht="11.25">
      <c r="B1171" s="195"/>
      <c r="C1171" s="196"/>
      <c r="D1171" s="190" t="s">
        <v>131</v>
      </c>
      <c r="E1171" s="197" t="s">
        <v>21</v>
      </c>
      <c r="F1171" s="198" t="s">
        <v>1355</v>
      </c>
      <c r="G1171" s="196"/>
      <c r="H1171" s="199">
        <v>228.428</v>
      </c>
      <c r="I1171" s="200"/>
      <c r="J1171" s="196"/>
      <c r="K1171" s="196"/>
      <c r="L1171" s="201"/>
      <c r="M1171" s="202"/>
      <c r="N1171" s="203"/>
      <c r="O1171" s="203"/>
      <c r="P1171" s="203"/>
      <c r="Q1171" s="203"/>
      <c r="R1171" s="203"/>
      <c r="S1171" s="203"/>
      <c r="T1171" s="204"/>
      <c r="AT1171" s="205" t="s">
        <v>131</v>
      </c>
      <c r="AU1171" s="205" t="s">
        <v>84</v>
      </c>
      <c r="AV1171" s="13" t="s">
        <v>84</v>
      </c>
      <c r="AW1171" s="13" t="s">
        <v>36</v>
      </c>
      <c r="AX1171" s="13" t="s">
        <v>79</v>
      </c>
      <c r="AY1171" s="205" t="s">
        <v>121</v>
      </c>
    </row>
    <row r="1172" spans="1:65" s="2" customFormat="1" ht="24.2" customHeight="1">
      <c r="A1172" s="37"/>
      <c r="B1172" s="38"/>
      <c r="C1172" s="177" t="s">
        <v>1356</v>
      </c>
      <c r="D1172" s="177" t="s">
        <v>124</v>
      </c>
      <c r="E1172" s="178" t="s">
        <v>1357</v>
      </c>
      <c r="F1172" s="179" t="s">
        <v>1358</v>
      </c>
      <c r="G1172" s="180" t="s">
        <v>773</v>
      </c>
      <c r="H1172" s="250"/>
      <c r="I1172" s="182"/>
      <c r="J1172" s="183">
        <f>ROUND(I1172*H1172,2)</f>
        <v>0</v>
      </c>
      <c r="K1172" s="179" t="s">
        <v>141</v>
      </c>
      <c r="L1172" s="42"/>
      <c r="M1172" s="184" t="s">
        <v>21</v>
      </c>
      <c r="N1172" s="185" t="s">
        <v>45</v>
      </c>
      <c r="O1172" s="67"/>
      <c r="P1172" s="186">
        <f>O1172*H1172</f>
        <v>0</v>
      </c>
      <c r="Q1172" s="186">
        <v>0</v>
      </c>
      <c r="R1172" s="186">
        <f>Q1172*H1172</f>
        <v>0</v>
      </c>
      <c r="S1172" s="186">
        <v>0</v>
      </c>
      <c r="T1172" s="187">
        <f>S1172*H1172</f>
        <v>0</v>
      </c>
      <c r="U1172" s="37"/>
      <c r="V1172" s="37"/>
      <c r="W1172" s="37"/>
      <c r="X1172" s="37"/>
      <c r="Y1172" s="37"/>
      <c r="Z1172" s="37"/>
      <c r="AA1172" s="37"/>
      <c r="AB1172" s="37"/>
      <c r="AC1172" s="37"/>
      <c r="AD1172" s="37"/>
      <c r="AE1172" s="37"/>
      <c r="AR1172" s="188" t="s">
        <v>359</v>
      </c>
      <c r="AT1172" s="188" t="s">
        <v>124</v>
      </c>
      <c r="AU1172" s="188" t="s">
        <v>84</v>
      </c>
      <c r="AY1172" s="19" t="s">
        <v>121</v>
      </c>
      <c r="BE1172" s="189">
        <f>IF(N1172="základní",J1172,0)</f>
        <v>0</v>
      </c>
      <c r="BF1172" s="189">
        <f>IF(N1172="snížená",J1172,0)</f>
        <v>0</v>
      </c>
      <c r="BG1172" s="189">
        <f>IF(N1172="zákl. přenesená",J1172,0)</f>
        <v>0</v>
      </c>
      <c r="BH1172" s="189">
        <f>IF(N1172="sníž. přenesená",J1172,0)</f>
        <v>0</v>
      </c>
      <c r="BI1172" s="189">
        <f>IF(N1172="nulová",J1172,0)</f>
        <v>0</v>
      </c>
      <c r="BJ1172" s="19" t="s">
        <v>79</v>
      </c>
      <c r="BK1172" s="189">
        <f>ROUND(I1172*H1172,2)</f>
        <v>0</v>
      </c>
      <c r="BL1172" s="19" t="s">
        <v>359</v>
      </c>
      <c r="BM1172" s="188" t="s">
        <v>1359</v>
      </c>
    </row>
    <row r="1173" spans="1:65" s="2" customFormat="1" ht="29.25">
      <c r="A1173" s="37"/>
      <c r="B1173" s="38"/>
      <c r="C1173" s="39"/>
      <c r="D1173" s="190" t="s">
        <v>130</v>
      </c>
      <c r="E1173" s="39"/>
      <c r="F1173" s="191" t="s">
        <v>1360</v>
      </c>
      <c r="G1173" s="39"/>
      <c r="H1173" s="39"/>
      <c r="I1173" s="192"/>
      <c r="J1173" s="39"/>
      <c r="K1173" s="39"/>
      <c r="L1173" s="42"/>
      <c r="M1173" s="193"/>
      <c r="N1173" s="194"/>
      <c r="O1173" s="67"/>
      <c r="P1173" s="67"/>
      <c r="Q1173" s="67"/>
      <c r="R1173" s="67"/>
      <c r="S1173" s="67"/>
      <c r="T1173" s="68"/>
      <c r="U1173" s="37"/>
      <c r="V1173" s="37"/>
      <c r="W1173" s="37"/>
      <c r="X1173" s="37"/>
      <c r="Y1173" s="37"/>
      <c r="Z1173" s="37"/>
      <c r="AA1173" s="37"/>
      <c r="AB1173" s="37"/>
      <c r="AC1173" s="37"/>
      <c r="AD1173" s="37"/>
      <c r="AE1173" s="37"/>
      <c r="AT1173" s="19" t="s">
        <v>130</v>
      </c>
      <c r="AU1173" s="19" t="s">
        <v>84</v>
      </c>
    </row>
    <row r="1174" spans="1:65" s="2" customFormat="1" ht="11.25">
      <c r="A1174" s="37"/>
      <c r="B1174" s="38"/>
      <c r="C1174" s="39"/>
      <c r="D1174" s="217" t="s">
        <v>144</v>
      </c>
      <c r="E1174" s="39"/>
      <c r="F1174" s="218" t="s">
        <v>1361</v>
      </c>
      <c r="G1174" s="39"/>
      <c r="H1174" s="39"/>
      <c r="I1174" s="192"/>
      <c r="J1174" s="39"/>
      <c r="K1174" s="39"/>
      <c r="L1174" s="42"/>
      <c r="M1174" s="193"/>
      <c r="N1174" s="194"/>
      <c r="O1174" s="67"/>
      <c r="P1174" s="67"/>
      <c r="Q1174" s="67"/>
      <c r="R1174" s="67"/>
      <c r="S1174" s="67"/>
      <c r="T1174" s="68"/>
      <c r="U1174" s="37"/>
      <c r="V1174" s="37"/>
      <c r="W1174" s="37"/>
      <c r="X1174" s="37"/>
      <c r="Y1174" s="37"/>
      <c r="Z1174" s="37"/>
      <c r="AA1174" s="37"/>
      <c r="AB1174" s="37"/>
      <c r="AC1174" s="37"/>
      <c r="AD1174" s="37"/>
      <c r="AE1174" s="37"/>
      <c r="AT1174" s="19" t="s">
        <v>144</v>
      </c>
      <c r="AU1174" s="19" t="s">
        <v>84</v>
      </c>
    </row>
    <row r="1175" spans="1:65" s="12" customFormat="1" ht="25.9" customHeight="1">
      <c r="B1175" s="161"/>
      <c r="C1175" s="162"/>
      <c r="D1175" s="163" t="s">
        <v>73</v>
      </c>
      <c r="E1175" s="164" t="s">
        <v>1362</v>
      </c>
      <c r="F1175" s="164" t="s">
        <v>1363</v>
      </c>
      <c r="G1175" s="162"/>
      <c r="H1175" s="162"/>
      <c r="I1175" s="165"/>
      <c r="J1175" s="166">
        <f>BK1175</f>
        <v>0</v>
      </c>
      <c r="K1175" s="162"/>
      <c r="L1175" s="167"/>
      <c r="M1175" s="168"/>
      <c r="N1175" s="169"/>
      <c r="O1175" s="169"/>
      <c r="P1175" s="170">
        <f>SUM(P1176:P1179)</f>
        <v>0</v>
      </c>
      <c r="Q1175" s="169"/>
      <c r="R1175" s="170">
        <f>SUM(R1176:R1179)</f>
        <v>0</v>
      </c>
      <c r="S1175" s="169"/>
      <c r="T1175" s="171">
        <f>SUM(T1176:T1179)</f>
        <v>0</v>
      </c>
      <c r="AR1175" s="172" t="s">
        <v>128</v>
      </c>
      <c r="AT1175" s="173" t="s">
        <v>73</v>
      </c>
      <c r="AU1175" s="173" t="s">
        <v>74</v>
      </c>
      <c r="AY1175" s="172" t="s">
        <v>121</v>
      </c>
      <c r="BK1175" s="174">
        <f>SUM(BK1176:BK1179)</f>
        <v>0</v>
      </c>
    </row>
    <row r="1176" spans="1:65" s="2" customFormat="1" ht="37.9" customHeight="1">
      <c r="A1176" s="37"/>
      <c r="B1176" s="38"/>
      <c r="C1176" s="177" t="s">
        <v>1364</v>
      </c>
      <c r="D1176" s="177" t="s">
        <v>124</v>
      </c>
      <c r="E1176" s="178" t="s">
        <v>1365</v>
      </c>
      <c r="F1176" s="179" t="s">
        <v>1366</v>
      </c>
      <c r="G1176" s="180" t="s">
        <v>1367</v>
      </c>
      <c r="H1176" s="181">
        <v>60</v>
      </c>
      <c r="I1176" s="182"/>
      <c r="J1176" s="183">
        <f>ROUND(I1176*H1176,2)</f>
        <v>0</v>
      </c>
      <c r="K1176" s="179" t="s">
        <v>21</v>
      </c>
      <c r="L1176" s="42"/>
      <c r="M1176" s="184" t="s">
        <v>21</v>
      </c>
      <c r="N1176" s="185" t="s">
        <v>45</v>
      </c>
      <c r="O1176" s="67"/>
      <c r="P1176" s="186">
        <f>O1176*H1176</f>
        <v>0</v>
      </c>
      <c r="Q1176" s="186">
        <v>0</v>
      </c>
      <c r="R1176" s="186">
        <f>Q1176*H1176</f>
        <v>0</v>
      </c>
      <c r="S1176" s="186">
        <v>0</v>
      </c>
      <c r="T1176" s="187">
        <f>S1176*H1176</f>
        <v>0</v>
      </c>
      <c r="U1176" s="37"/>
      <c r="V1176" s="37"/>
      <c r="W1176" s="37"/>
      <c r="X1176" s="37"/>
      <c r="Y1176" s="37"/>
      <c r="Z1176" s="37"/>
      <c r="AA1176" s="37"/>
      <c r="AB1176" s="37"/>
      <c r="AC1176" s="37"/>
      <c r="AD1176" s="37"/>
      <c r="AE1176" s="37"/>
      <c r="AR1176" s="188" t="s">
        <v>1368</v>
      </c>
      <c r="AT1176" s="188" t="s">
        <v>124</v>
      </c>
      <c r="AU1176" s="188" t="s">
        <v>79</v>
      </c>
      <c r="AY1176" s="19" t="s">
        <v>121</v>
      </c>
      <c r="BE1176" s="189">
        <f>IF(N1176="základní",J1176,0)</f>
        <v>0</v>
      </c>
      <c r="BF1176" s="189">
        <f>IF(N1176="snížená",J1176,0)</f>
        <v>0</v>
      </c>
      <c r="BG1176" s="189">
        <f>IF(N1176="zákl. přenesená",J1176,0)</f>
        <v>0</v>
      </c>
      <c r="BH1176" s="189">
        <f>IF(N1176="sníž. přenesená",J1176,0)</f>
        <v>0</v>
      </c>
      <c r="BI1176" s="189">
        <f>IF(N1176="nulová",J1176,0)</f>
        <v>0</v>
      </c>
      <c r="BJ1176" s="19" t="s">
        <v>79</v>
      </c>
      <c r="BK1176" s="189">
        <f>ROUND(I1176*H1176,2)</f>
        <v>0</v>
      </c>
      <c r="BL1176" s="19" t="s">
        <v>1368</v>
      </c>
      <c r="BM1176" s="188" t="s">
        <v>1369</v>
      </c>
    </row>
    <row r="1177" spans="1:65" s="2" customFormat="1" ht="19.5">
      <c r="A1177" s="37"/>
      <c r="B1177" s="38"/>
      <c r="C1177" s="39"/>
      <c r="D1177" s="190" t="s">
        <v>130</v>
      </c>
      <c r="E1177" s="39"/>
      <c r="F1177" s="191" t="s">
        <v>1366</v>
      </c>
      <c r="G1177" s="39"/>
      <c r="H1177" s="39"/>
      <c r="I1177" s="192"/>
      <c r="J1177" s="39"/>
      <c r="K1177" s="39"/>
      <c r="L1177" s="42"/>
      <c r="M1177" s="193"/>
      <c r="N1177" s="194"/>
      <c r="O1177" s="67"/>
      <c r="P1177" s="67"/>
      <c r="Q1177" s="67"/>
      <c r="R1177" s="67"/>
      <c r="S1177" s="67"/>
      <c r="T1177" s="68"/>
      <c r="U1177" s="37"/>
      <c r="V1177" s="37"/>
      <c r="W1177" s="37"/>
      <c r="X1177" s="37"/>
      <c r="Y1177" s="37"/>
      <c r="Z1177" s="37"/>
      <c r="AA1177" s="37"/>
      <c r="AB1177" s="37"/>
      <c r="AC1177" s="37"/>
      <c r="AD1177" s="37"/>
      <c r="AE1177" s="37"/>
      <c r="AT1177" s="19" t="s">
        <v>130</v>
      </c>
      <c r="AU1177" s="19" t="s">
        <v>79</v>
      </c>
    </row>
    <row r="1178" spans="1:65" s="2" customFormat="1" ht="33" customHeight="1">
      <c r="A1178" s="37"/>
      <c r="B1178" s="38"/>
      <c r="C1178" s="177" t="s">
        <v>1370</v>
      </c>
      <c r="D1178" s="177" t="s">
        <v>124</v>
      </c>
      <c r="E1178" s="178" t="s">
        <v>1371</v>
      </c>
      <c r="F1178" s="179" t="s">
        <v>1372</v>
      </c>
      <c r="G1178" s="180" t="s">
        <v>1367</v>
      </c>
      <c r="H1178" s="181">
        <v>45</v>
      </c>
      <c r="I1178" s="182"/>
      <c r="J1178" s="183">
        <f>ROUND(I1178*H1178,2)</f>
        <v>0</v>
      </c>
      <c r="K1178" s="179" t="s">
        <v>21</v>
      </c>
      <c r="L1178" s="42"/>
      <c r="M1178" s="184" t="s">
        <v>21</v>
      </c>
      <c r="N1178" s="185" t="s">
        <v>45</v>
      </c>
      <c r="O1178" s="67"/>
      <c r="P1178" s="186">
        <f>O1178*H1178</f>
        <v>0</v>
      </c>
      <c r="Q1178" s="186">
        <v>0</v>
      </c>
      <c r="R1178" s="186">
        <f>Q1178*H1178</f>
        <v>0</v>
      </c>
      <c r="S1178" s="186">
        <v>0</v>
      </c>
      <c r="T1178" s="187">
        <f>S1178*H1178</f>
        <v>0</v>
      </c>
      <c r="U1178" s="37"/>
      <c r="V1178" s="37"/>
      <c r="W1178" s="37"/>
      <c r="X1178" s="37"/>
      <c r="Y1178" s="37"/>
      <c r="Z1178" s="37"/>
      <c r="AA1178" s="37"/>
      <c r="AB1178" s="37"/>
      <c r="AC1178" s="37"/>
      <c r="AD1178" s="37"/>
      <c r="AE1178" s="37"/>
      <c r="AR1178" s="188" t="s">
        <v>1368</v>
      </c>
      <c r="AT1178" s="188" t="s">
        <v>124</v>
      </c>
      <c r="AU1178" s="188" t="s">
        <v>79</v>
      </c>
      <c r="AY1178" s="19" t="s">
        <v>121</v>
      </c>
      <c r="BE1178" s="189">
        <f>IF(N1178="základní",J1178,0)</f>
        <v>0</v>
      </c>
      <c r="BF1178" s="189">
        <f>IF(N1178="snížená",J1178,0)</f>
        <v>0</v>
      </c>
      <c r="BG1178" s="189">
        <f>IF(N1178="zákl. přenesená",J1178,0)</f>
        <v>0</v>
      </c>
      <c r="BH1178" s="189">
        <f>IF(N1178="sníž. přenesená",J1178,0)</f>
        <v>0</v>
      </c>
      <c r="BI1178" s="189">
        <f>IF(N1178="nulová",J1178,0)</f>
        <v>0</v>
      </c>
      <c r="BJ1178" s="19" t="s">
        <v>79</v>
      </c>
      <c r="BK1178" s="189">
        <f>ROUND(I1178*H1178,2)</f>
        <v>0</v>
      </c>
      <c r="BL1178" s="19" t="s">
        <v>1368</v>
      </c>
      <c r="BM1178" s="188" t="s">
        <v>1373</v>
      </c>
    </row>
    <row r="1179" spans="1:65" s="2" customFormat="1" ht="19.5">
      <c r="A1179" s="37"/>
      <c r="B1179" s="38"/>
      <c r="C1179" s="39"/>
      <c r="D1179" s="190" t="s">
        <v>130</v>
      </c>
      <c r="E1179" s="39"/>
      <c r="F1179" s="191" t="s">
        <v>1374</v>
      </c>
      <c r="G1179" s="39"/>
      <c r="H1179" s="39"/>
      <c r="I1179" s="192"/>
      <c r="J1179" s="39"/>
      <c r="K1179" s="39"/>
      <c r="L1179" s="42"/>
      <c r="M1179" s="251"/>
      <c r="N1179" s="252"/>
      <c r="O1179" s="253"/>
      <c r="P1179" s="253"/>
      <c r="Q1179" s="253"/>
      <c r="R1179" s="253"/>
      <c r="S1179" s="253"/>
      <c r="T1179" s="254"/>
      <c r="U1179" s="37"/>
      <c r="V1179" s="37"/>
      <c r="W1179" s="37"/>
      <c r="X1179" s="37"/>
      <c r="Y1179" s="37"/>
      <c r="Z1179" s="37"/>
      <c r="AA1179" s="37"/>
      <c r="AB1179" s="37"/>
      <c r="AC1179" s="37"/>
      <c r="AD1179" s="37"/>
      <c r="AE1179" s="37"/>
      <c r="AT1179" s="19" t="s">
        <v>130</v>
      </c>
      <c r="AU1179" s="19" t="s">
        <v>79</v>
      </c>
    </row>
    <row r="1180" spans="1:65" s="2" customFormat="1" ht="6.95" customHeight="1">
      <c r="A1180" s="37"/>
      <c r="B1180" s="50"/>
      <c r="C1180" s="51"/>
      <c r="D1180" s="51"/>
      <c r="E1180" s="51"/>
      <c r="F1180" s="51"/>
      <c r="G1180" s="51"/>
      <c r="H1180" s="51"/>
      <c r="I1180" s="51"/>
      <c r="J1180" s="51"/>
      <c r="K1180" s="51"/>
      <c r="L1180" s="42"/>
      <c r="M1180" s="37"/>
      <c r="O1180" s="37"/>
      <c r="P1180" s="37"/>
      <c r="Q1180" s="37"/>
      <c r="R1180" s="37"/>
      <c r="S1180" s="37"/>
      <c r="T1180" s="37"/>
      <c r="U1180" s="37"/>
      <c r="V1180" s="37"/>
      <c r="W1180" s="37"/>
      <c r="X1180" s="37"/>
      <c r="Y1180" s="37"/>
      <c r="Z1180" s="37"/>
      <c r="AA1180" s="37"/>
      <c r="AB1180" s="37"/>
      <c r="AC1180" s="37"/>
      <c r="AD1180" s="37"/>
      <c r="AE1180" s="37"/>
    </row>
  </sheetData>
  <sheetProtection algorithmName="SHA-512" hashValue="3IavjkebQbLSiCJaxwd0R4zBICvJolsa5FjETV8sJpm4aCs5IJ/eual+Dl6O4oJlseLrzepZroBCVbdAC/wg1w==" saltValue="KIwygUErGN9zbos2keICGbitfO7craReK/jzn0ZNp3z02nd7bjPhFsNPMONcvIMX3tQCWARCLJaeNVyH4QSOHA==" spinCount="100000" sheet="1" objects="1" scenarios="1" formatColumns="0" formatRows="0" autoFilter="0"/>
  <autoFilter ref="C88:K1179" xr:uid="{00000000-0009-0000-0000-000001000000}"/>
  <mergeCells count="6">
    <mergeCell ref="L2:V2"/>
    <mergeCell ref="E7:H7"/>
    <mergeCell ref="E16:H16"/>
    <mergeCell ref="E25:H25"/>
    <mergeCell ref="E46:H46"/>
    <mergeCell ref="E81:H81"/>
  </mergeCells>
  <hyperlinks>
    <hyperlink ref="F101" r:id="rId1" xr:uid="{00000000-0004-0000-0100-000000000000}"/>
    <hyperlink ref="F146" r:id="rId2" xr:uid="{00000000-0004-0000-0100-000001000000}"/>
    <hyperlink ref="F154" r:id="rId3" xr:uid="{00000000-0004-0000-0100-000002000000}"/>
    <hyperlink ref="F160" r:id="rId4" xr:uid="{00000000-0004-0000-0100-000003000000}"/>
    <hyperlink ref="F212" r:id="rId5" xr:uid="{00000000-0004-0000-0100-000004000000}"/>
    <hyperlink ref="F227" r:id="rId6" xr:uid="{00000000-0004-0000-0100-000005000000}"/>
    <hyperlink ref="F272" r:id="rId7" xr:uid="{00000000-0004-0000-0100-000006000000}"/>
    <hyperlink ref="F350" r:id="rId8" xr:uid="{00000000-0004-0000-0100-000007000000}"/>
    <hyperlink ref="F359" r:id="rId9" xr:uid="{00000000-0004-0000-0100-000008000000}"/>
    <hyperlink ref="F386" r:id="rId10" xr:uid="{00000000-0004-0000-0100-000009000000}"/>
    <hyperlink ref="F407" r:id="rId11" xr:uid="{00000000-0004-0000-0100-00000A000000}"/>
    <hyperlink ref="F419" r:id="rId12" xr:uid="{00000000-0004-0000-0100-00000B000000}"/>
    <hyperlink ref="F423" r:id="rId13" xr:uid="{00000000-0004-0000-0100-00000C000000}"/>
    <hyperlink ref="F427" r:id="rId14" xr:uid="{00000000-0004-0000-0100-00000D000000}"/>
    <hyperlink ref="F431" r:id="rId15" xr:uid="{00000000-0004-0000-0100-00000E000000}"/>
    <hyperlink ref="F435" r:id="rId16" xr:uid="{00000000-0004-0000-0100-00000F000000}"/>
    <hyperlink ref="F439" r:id="rId17" xr:uid="{00000000-0004-0000-0100-000010000000}"/>
    <hyperlink ref="F446" r:id="rId18" xr:uid="{00000000-0004-0000-0100-000011000000}"/>
    <hyperlink ref="F455" r:id="rId19" xr:uid="{00000000-0004-0000-0100-000012000000}"/>
    <hyperlink ref="F460" r:id="rId20" xr:uid="{00000000-0004-0000-0100-000013000000}"/>
    <hyperlink ref="F469" r:id="rId21" xr:uid="{00000000-0004-0000-0100-000014000000}"/>
    <hyperlink ref="F474" r:id="rId22" xr:uid="{00000000-0004-0000-0100-000015000000}"/>
    <hyperlink ref="F477" r:id="rId23" xr:uid="{00000000-0004-0000-0100-000016000000}"/>
    <hyperlink ref="F480" r:id="rId24" xr:uid="{00000000-0004-0000-0100-000017000000}"/>
    <hyperlink ref="F491" r:id="rId25" xr:uid="{00000000-0004-0000-0100-000018000000}"/>
    <hyperlink ref="F505" r:id="rId26" xr:uid="{00000000-0004-0000-0100-000019000000}"/>
    <hyperlink ref="F528" r:id="rId27" xr:uid="{00000000-0004-0000-0100-00001A000000}"/>
    <hyperlink ref="F537" r:id="rId28" xr:uid="{00000000-0004-0000-0100-00001B000000}"/>
    <hyperlink ref="F545" r:id="rId29" xr:uid="{00000000-0004-0000-0100-00001C000000}"/>
    <hyperlink ref="F556" r:id="rId30" xr:uid="{00000000-0004-0000-0100-00001D000000}"/>
    <hyperlink ref="F570" r:id="rId31" xr:uid="{00000000-0004-0000-0100-00001E000000}"/>
    <hyperlink ref="F574" r:id="rId32" xr:uid="{00000000-0004-0000-0100-00001F000000}"/>
    <hyperlink ref="F581" r:id="rId33" xr:uid="{00000000-0004-0000-0100-000020000000}"/>
    <hyperlink ref="F586" r:id="rId34" xr:uid="{00000000-0004-0000-0100-000021000000}"/>
    <hyperlink ref="F590" r:id="rId35" xr:uid="{00000000-0004-0000-0100-000022000000}"/>
    <hyperlink ref="F594" r:id="rId36" xr:uid="{00000000-0004-0000-0100-000023000000}"/>
    <hyperlink ref="F633" r:id="rId37" xr:uid="{00000000-0004-0000-0100-000024000000}"/>
    <hyperlink ref="F643" r:id="rId38" xr:uid="{00000000-0004-0000-0100-000025000000}"/>
    <hyperlink ref="F652" r:id="rId39" xr:uid="{00000000-0004-0000-0100-000026000000}"/>
    <hyperlink ref="F668" r:id="rId40" xr:uid="{00000000-0004-0000-0100-000027000000}"/>
    <hyperlink ref="F683" r:id="rId41" xr:uid="{00000000-0004-0000-0100-000028000000}"/>
    <hyperlink ref="F693" r:id="rId42" xr:uid="{00000000-0004-0000-0100-000029000000}"/>
    <hyperlink ref="F699" r:id="rId43" xr:uid="{00000000-0004-0000-0100-00002A000000}"/>
    <hyperlink ref="F706" r:id="rId44" xr:uid="{00000000-0004-0000-0100-00002B000000}"/>
    <hyperlink ref="F713" r:id="rId45" xr:uid="{00000000-0004-0000-0100-00002C000000}"/>
    <hyperlink ref="F716" r:id="rId46" xr:uid="{00000000-0004-0000-0100-00002D000000}"/>
    <hyperlink ref="F720" r:id="rId47" xr:uid="{00000000-0004-0000-0100-00002E000000}"/>
    <hyperlink ref="F723" r:id="rId48" xr:uid="{00000000-0004-0000-0100-00002F000000}"/>
    <hyperlink ref="F727" r:id="rId49" xr:uid="{00000000-0004-0000-0100-000030000000}"/>
    <hyperlink ref="F733" r:id="rId50" xr:uid="{00000000-0004-0000-0100-000031000000}"/>
    <hyperlink ref="F738" r:id="rId51" xr:uid="{00000000-0004-0000-0100-000032000000}"/>
    <hyperlink ref="F745" r:id="rId52" xr:uid="{00000000-0004-0000-0100-000033000000}"/>
    <hyperlink ref="F752" r:id="rId53" xr:uid="{00000000-0004-0000-0100-000034000000}"/>
    <hyperlink ref="F770" r:id="rId54" xr:uid="{00000000-0004-0000-0100-000035000000}"/>
    <hyperlink ref="F773" r:id="rId55" xr:uid="{00000000-0004-0000-0100-000036000000}"/>
    <hyperlink ref="F777" r:id="rId56" xr:uid="{00000000-0004-0000-0100-000037000000}"/>
    <hyperlink ref="F785" r:id="rId57" xr:uid="{00000000-0004-0000-0100-000038000000}"/>
    <hyperlink ref="F808" r:id="rId58" xr:uid="{00000000-0004-0000-0100-000039000000}"/>
    <hyperlink ref="F955" r:id="rId59" xr:uid="{00000000-0004-0000-0100-00003A000000}"/>
    <hyperlink ref="F958" r:id="rId60" xr:uid="{00000000-0004-0000-0100-00003B000000}"/>
    <hyperlink ref="F968" r:id="rId61" xr:uid="{00000000-0004-0000-0100-00003C000000}"/>
    <hyperlink ref="F978" r:id="rId62" xr:uid="{00000000-0004-0000-0100-00003D000000}"/>
    <hyperlink ref="F982" r:id="rId63" xr:uid="{00000000-0004-0000-0100-00003E000000}"/>
    <hyperlink ref="F993" r:id="rId64" xr:uid="{00000000-0004-0000-0100-00003F000000}"/>
    <hyperlink ref="F1088" r:id="rId65" xr:uid="{00000000-0004-0000-0100-000040000000}"/>
    <hyperlink ref="F1174" r:id="rId66" xr:uid="{00000000-0004-0000-0100-000041000000}"/>
  </hyperlinks>
  <pageMargins left="0.39374999999999999" right="0.39374999999999999" top="0.39374999999999999" bottom="0.39374999999999999" header="0" footer="0"/>
  <pageSetup paperSize="9" scale="76" fitToHeight="100" orientation="portrait" blackAndWhite="1" r:id="rId67"/>
  <headerFooter>
    <oddFooter>&amp;CStrana &amp;P z &amp;N</oddFooter>
  </headerFooter>
  <drawing r:id="rId6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102"/>
  <sheetViews>
    <sheetView showGridLines="0" view="pageBreakPreview" zoomScaleNormal="100" zoomScaleSheetLayoutView="10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75"/>
      <c r="M2" s="375"/>
      <c r="N2" s="375"/>
      <c r="O2" s="375"/>
      <c r="P2" s="375"/>
      <c r="Q2" s="375"/>
      <c r="R2" s="375"/>
      <c r="S2" s="375"/>
      <c r="T2" s="375"/>
      <c r="U2" s="375"/>
      <c r="V2" s="375"/>
      <c r="AT2" s="19" t="s">
        <v>83</v>
      </c>
    </row>
    <row r="3" spans="1:46" s="1" customFormat="1" ht="6.95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2"/>
      <c r="AT3" s="19" t="s">
        <v>84</v>
      </c>
    </row>
    <row r="4" spans="1:46" s="1" customFormat="1" ht="24.95" customHeight="1">
      <c r="B4" s="22"/>
      <c r="D4" s="105" t="s">
        <v>85</v>
      </c>
      <c r="L4" s="22"/>
      <c r="M4" s="106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07" t="s">
        <v>16</v>
      </c>
      <c r="L6" s="22"/>
    </row>
    <row r="7" spans="1:46" s="1" customFormat="1" ht="16.5" customHeight="1">
      <c r="B7" s="22"/>
      <c r="E7" s="382" t="str">
        <f>'Rekapitulace stavby'!K6</f>
        <v>Výměna výplní otvorů v obvodovém plášti MŠ Ovčí Hájek</v>
      </c>
      <c r="F7" s="383"/>
      <c r="G7" s="383"/>
      <c r="H7" s="383"/>
      <c r="L7" s="22"/>
    </row>
    <row r="8" spans="1:46" s="2" customFormat="1" ht="12" customHeight="1">
      <c r="A8" s="37"/>
      <c r="B8" s="42"/>
      <c r="C8" s="37"/>
      <c r="D8" s="107" t="s">
        <v>1375</v>
      </c>
      <c r="E8" s="37"/>
      <c r="F8" s="37"/>
      <c r="G8" s="37"/>
      <c r="H8" s="37"/>
      <c r="I8" s="37"/>
      <c r="J8" s="37"/>
      <c r="K8" s="37"/>
      <c r="L8" s="108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6.5" customHeight="1">
      <c r="A9" s="37"/>
      <c r="B9" s="42"/>
      <c r="C9" s="37"/>
      <c r="D9" s="37"/>
      <c r="E9" s="376" t="s">
        <v>1376</v>
      </c>
      <c r="F9" s="377"/>
      <c r="G9" s="377"/>
      <c r="H9" s="377"/>
      <c r="I9" s="37"/>
      <c r="J9" s="37"/>
      <c r="K9" s="37"/>
      <c r="L9" s="108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1.25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08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>
      <c r="A11" s="37"/>
      <c r="B11" s="42"/>
      <c r="C11" s="37"/>
      <c r="D11" s="107" t="s">
        <v>18</v>
      </c>
      <c r="E11" s="37"/>
      <c r="F11" s="109" t="s">
        <v>19</v>
      </c>
      <c r="G11" s="37"/>
      <c r="H11" s="37"/>
      <c r="I11" s="107" t="s">
        <v>20</v>
      </c>
      <c r="J11" s="109" t="s">
        <v>21</v>
      </c>
      <c r="K11" s="37"/>
      <c r="L11" s="108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>
      <c r="A12" s="37"/>
      <c r="B12" s="42"/>
      <c r="C12" s="37"/>
      <c r="D12" s="107" t="s">
        <v>22</v>
      </c>
      <c r="E12" s="37"/>
      <c r="F12" s="109" t="s">
        <v>23</v>
      </c>
      <c r="G12" s="37"/>
      <c r="H12" s="37"/>
      <c r="I12" s="107" t="s">
        <v>24</v>
      </c>
      <c r="J12" s="110" t="str">
        <f>'Rekapitulace stavby'!AN8</f>
        <v>25. 4. 2022</v>
      </c>
      <c r="K12" s="37"/>
      <c r="L12" s="108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9" customHeight="1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08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07" t="s">
        <v>28</v>
      </c>
      <c r="E14" s="37"/>
      <c r="F14" s="37"/>
      <c r="G14" s="37"/>
      <c r="H14" s="37"/>
      <c r="I14" s="107" t="s">
        <v>29</v>
      </c>
      <c r="J14" s="109" t="s">
        <v>21</v>
      </c>
      <c r="K14" s="37"/>
      <c r="L14" s="108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>
      <c r="A15" s="37"/>
      <c r="B15" s="42"/>
      <c r="C15" s="37"/>
      <c r="D15" s="37"/>
      <c r="E15" s="109" t="s">
        <v>30</v>
      </c>
      <c r="F15" s="37"/>
      <c r="G15" s="37"/>
      <c r="H15" s="37"/>
      <c r="I15" s="107" t="s">
        <v>31</v>
      </c>
      <c r="J15" s="109" t="s">
        <v>21</v>
      </c>
      <c r="K15" s="37"/>
      <c r="L15" s="108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6.95" customHeight="1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08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>
      <c r="A17" s="37"/>
      <c r="B17" s="42"/>
      <c r="C17" s="37"/>
      <c r="D17" s="107" t="s">
        <v>32</v>
      </c>
      <c r="E17" s="37"/>
      <c r="F17" s="37"/>
      <c r="G17" s="37"/>
      <c r="H17" s="37"/>
      <c r="I17" s="107" t="s">
        <v>29</v>
      </c>
      <c r="J17" s="32" t="str">
        <f>'Rekapitulace stavby'!AN13</f>
        <v>Vyplň údaj</v>
      </c>
      <c r="K17" s="37"/>
      <c r="L17" s="108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>
      <c r="A18" s="37"/>
      <c r="B18" s="42"/>
      <c r="C18" s="37"/>
      <c r="D18" s="37"/>
      <c r="E18" s="378" t="str">
        <f>'Rekapitulace stavby'!E14</f>
        <v>Vyplň údaj</v>
      </c>
      <c r="F18" s="379"/>
      <c r="G18" s="379"/>
      <c r="H18" s="379"/>
      <c r="I18" s="107" t="s">
        <v>31</v>
      </c>
      <c r="J18" s="32" t="str">
        <f>'Rekapitulace stavby'!AN14</f>
        <v>Vyplň údaj</v>
      </c>
      <c r="K18" s="37"/>
      <c r="L18" s="108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6.95" customHeight="1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08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>
      <c r="A20" s="37"/>
      <c r="B20" s="42"/>
      <c r="C20" s="37"/>
      <c r="D20" s="107" t="s">
        <v>34</v>
      </c>
      <c r="E20" s="37"/>
      <c r="F20" s="37"/>
      <c r="G20" s="37"/>
      <c r="H20" s="37"/>
      <c r="I20" s="107" t="s">
        <v>29</v>
      </c>
      <c r="J20" s="109" t="str">
        <f>IF('Rekapitulace stavby'!AN16="","",'Rekapitulace stavby'!AN16)</f>
        <v/>
      </c>
      <c r="K20" s="37"/>
      <c r="L20" s="108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>
      <c r="A21" s="37"/>
      <c r="B21" s="42"/>
      <c r="C21" s="37"/>
      <c r="D21" s="37"/>
      <c r="E21" s="109" t="str">
        <f>IF('Rekapitulace stavby'!E17="","",'Rekapitulace stavby'!E17)</f>
        <v xml:space="preserve"> </v>
      </c>
      <c r="F21" s="37"/>
      <c r="G21" s="37"/>
      <c r="H21" s="37"/>
      <c r="I21" s="107" t="s">
        <v>31</v>
      </c>
      <c r="J21" s="109" t="str">
        <f>IF('Rekapitulace stavby'!AN17="","",'Rekapitulace stavby'!AN17)</f>
        <v/>
      </c>
      <c r="K21" s="37"/>
      <c r="L21" s="108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6.95" customHeight="1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08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>
      <c r="A23" s="37"/>
      <c r="B23" s="42"/>
      <c r="C23" s="37"/>
      <c r="D23" s="107" t="s">
        <v>37</v>
      </c>
      <c r="E23" s="37"/>
      <c r="F23" s="37"/>
      <c r="G23" s="37"/>
      <c r="H23" s="37"/>
      <c r="I23" s="107" t="s">
        <v>29</v>
      </c>
      <c r="J23" s="109" t="str">
        <f>IF('Rekapitulace stavby'!AN19="","",'Rekapitulace stavby'!AN19)</f>
        <v/>
      </c>
      <c r="K23" s="37"/>
      <c r="L23" s="108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>
      <c r="A24" s="37"/>
      <c r="B24" s="42"/>
      <c r="C24" s="37"/>
      <c r="D24" s="37"/>
      <c r="E24" s="109" t="str">
        <f>IF('Rekapitulace stavby'!E20="","",'Rekapitulace stavby'!E20)</f>
        <v xml:space="preserve"> </v>
      </c>
      <c r="F24" s="37"/>
      <c r="G24" s="37"/>
      <c r="H24" s="37"/>
      <c r="I24" s="107" t="s">
        <v>31</v>
      </c>
      <c r="J24" s="109" t="str">
        <f>IF('Rekapitulace stavby'!AN20="","",'Rekapitulace stavby'!AN20)</f>
        <v/>
      </c>
      <c r="K24" s="37"/>
      <c r="L24" s="108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6.95" customHeight="1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08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>
      <c r="A26" s="37"/>
      <c r="B26" s="42"/>
      <c r="C26" s="37"/>
      <c r="D26" s="107" t="s">
        <v>38</v>
      </c>
      <c r="E26" s="37"/>
      <c r="F26" s="37"/>
      <c r="G26" s="37"/>
      <c r="H26" s="37"/>
      <c r="I26" s="37"/>
      <c r="J26" s="37"/>
      <c r="K26" s="37"/>
      <c r="L26" s="108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16.5" customHeight="1">
      <c r="A27" s="113"/>
      <c r="B27" s="114"/>
      <c r="C27" s="113"/>
      <c r="D27" s="113"/>
      <c r="E27" s="380" t="s">
        <v>21</v>
      </c>
      <c r="F27" s="380"/>
      <c r="G27" s="380"/>
      <c r="H27" s="380"/>
      <c r="I27" s="113"/>
      <c r="J27" s="113"/>
      <c r="K27" s="113"/>
      <c r="L27" s="115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</row>
    <row r="28" spans="1:31" s="2" customFormat="1" ht="6.95" customHeight="1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08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5" customHeight="1">
      <c r="A29" s="37"/>
      <c r="B29" s="42"/>
      <c r="C29" s="37"/>
      <c r="D29" s="116"/>
      <c r="E29" s="116"/>
      <c r="F29" s="116"/>
      <c r="G29" s="116"/>
      <c r="H29" s="116"/>
      <c r="I29" s="116"/>
      <c r="J29" s="116"/>
      <c r="K29" s="116"/>
      <c r="L29" s="108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35" customHeight="1">
      <c r="A30" s="37"/>
      <c r="B30" s="42"/>
      <c r="C30" s="37"/>
      <c r="D30" s="117" t="s">
        <v>40</v>
      </c>
      <c r="E30" s="37"/>
      <c r="F30" s="37"/>
      <c r="G30" s="37"/>
      <c r="H30" s="37"/>
      <c r="I30" s="37"/>
      <c r="J30" s="118">
        <f>ROUND(J84, 2)</f>
        <v>0</v>
      </c>
      <c r="K30" s="37"/>
      <c r="L30" s="108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16"/>
      <c r="E31" s="116"/>
      <c r="F31" s="116"/>
      <c r="G31" s="116"/>
      <c r="H31" s="116"/>
      <c r="I31" s="116"/>
      <c r="J31" s="116"/>
      <c r="K31" s="116"/>
      <c r="L31" s="108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5" customHeight="1">
      <c r="A32" s="37"/>
      <c r="B32" s="42"/>
      <c r="C32" s="37"/>
      <c r="D32" s="37"/>
      <c r="E32" s="37"/>
      <c r="F32" s="119" t="s">
        <v>42</v>
      </c>
      <c r="G32" s="37"/>
      <c r="H32" s="37"/>
      <c r="I32" s="119" t="s">
        <v>41</v>
      </c>
      <c r="J32" s="119" t="s">
        <v>43</v>
      </c>
      <c r="K32" s="37"/>
      <c r="L32" s="108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5" customHeight="1">
      <c r="A33" s="37"/>
      <c r="B33" s="42"/>
      <c r="C33" s="37"/>
      <c r="D33" s="120" t="s">
        <v>44</v>
      </c>
      <c r="E33" s="107" t="s">
        <v>45</v>
      </c>
      <c r="F33" s="121">
        <f>ROUND((SUM(BE84:BE101)),  2)</f>
        <v>0</v>
      </c>
      <c r="G33" s="37"/>
      <c r="H33" s="37"/>
      <c r="I33" s="122">
        <v>0.21</v>
      </c>
      <c r="J33" s="121">
        <f>ROUND(((SUM(BE84:BE101))*I33),  2)</f>
        <v>0</v>
      </c>
      <c r="K33" s="37"/>
      <c r="L33" s="108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107" t="s">
        <v>46</v>
      </c>
      <c r="F34" s="121">
        <f>ROUND((SUM(BF84:BF101)),  2)</f>
        <v>0</v>
      </c>
      <c r="G34" s="37"/>
      <c r="H34" s="37"/>
      <c r="I34" s="122">
        <v>0.15</v>
      </c>
      <c r="J34" s="121">
        <f>ROUND(((SUM(BF84:BF101))*I34),  2)</f>
        <v>0</v>
      </c>
      <c r="K34" s="37"/>
      <c r="L34" s="108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hidden="1" customHeight="1">
      <c r="A35" s="37"/>
      <c r="B35" s="42"/>
      <c r="C35" s="37"/>
      <c r="D35" s="37"/>
      <c r="E35" s="107" t="s">
        <v>47</v>
      </c>
      <c r="F35" s="121">
        <f>ROUND((SUM(BG84:BG101)),  2)</f>
        <v>0</v>
      </c>
      <c r="G35" s="37"/>
      <c r="H35" s="37"/>
      <c r="I35" s="122">
        <v>0.21</v>
      </c>
      <c r="J35" s="121">
        <f>0</f>
        <v>0</v>
      </c>
      <c r="K35" s="37"/>
      <c r="L35" s="108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hidden="1" customHeight="1">
      <c r="A36" s="37"/>
      <c r="B36" s="42"/>
      <c r="C36" s="37"/>
      <c r="D36" s="37"/>
      <c r="E36" s="107" t="s">
        <v>48</v>
      </c>
      <c r="F36" s="121">
        <f>ROUND((SUM(BH84:BH101)),  2)</f>
        <v>0</v>
      </c>
      <c r="G36" s="37"/>
      <c r="H36" s="37"/>
      <c r="I36" s="122">
        <v>0.15</v>
      </c>
      <c r="J36" s="121">
        <f>0</f>
        <v>0</v>
      </c>
      <c r="K36" s="37"/>
      <c r="L36" s="108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07" t="s">
        <v>49</v>
      </c>
      <c r="F37" s="121">
        <f>ROUND((SUM(BI84:BI101)),  2)</f>
        <v>0</v>
      </c>
      <c r="G37" s="37"/>
      <c r="H37" s="37"/>
      <c r="I37" s="122">
        <v>0</v>
      </c>
      <c r="J37" s="121">
        <f>0</f>
        <v>0</v>
      </c>
      <c r="K37" s="37"/>
      <c r="L37" s="108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6.95" customHeight="1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08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35" customHeight="1">
      <c r="A39" s="37"/>
      <c r="B39" s="42"/>
      <c r="C39" s="123"/>
      <c r="D39" s="124" t="s">
        <v>50</v>
      </c>
      <c r="E39" s="125"/>
      <c r="F39" s="125"/>
      <c r="G39" s="126" t="s">
        <v>51</v>
      </c>
      <c r="H39" s="127" t="s">
        <v>52</v>
      </c>
      <c r="I39" s="125"/>
      <c r="J39" s="128">
        <f>SUM(J30:J37)</f>
        <v>0</v>
      </c>
      <c r="K39" s="129"/>
      <c r="L39" s="108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5" customHeight="1">
      <c r="A40" s="37"/>
      <c r="B40" s="130"/>
      <c r="C40" s="131"/>
      <c r="D40" s="131"/>
      <c r="E40" s="131"/>
      <c r="F40" s="131"/>
      <c r="G40" s="131"/>
      <c r="H40" s="131"/>
      <c r="I40" s="131"/>
      <c r="J40" s="131"/>
      <c r="K40" s="131"/>
      <c r="L40" s="108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6.95" customHeight="1">
      <c r="A44" s="37"/>
      <c r="B44" s="132"/>
      <c r="C44" s="133"/>
      <c r="D44" s="133"/>
      <c r="E44" s="133"/>
      <c r="F44" s="133"/>
      <c r="G44" s="133"/>
      <c r="H44" s="133"/>
      <c r="I44" s="133"/>
      <c r="J44" s="133"/>
      <c r="K44" s="133"/>
      <c r="L44" s="108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4.95" customHeight="1">
      <c r="A45" s="37"/>
      <c r="B45" s="38"/>
      <c r="C45" s="25" t="s">
        <v>86</v>
      </c>
      <c r="D45" s="39"/>
      <c r="E45" s="39"/>
      <c r="F45" s="39"/>
      <c r="G45" s="39"/>
      <c r="H45" s="39"/>
      <c r="I45" s="39"/>
      <c r="J45" s="39"/>
      <c r="K45" s="39"/>
      <c r="L45" s="108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08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>
      <c r="A47" s="37"/>
      <c r="B47" s="38"/>
      <c r="C47" s="31" t="s">
        <v>16</v>
      </c>
      <c r="D47" s="39"/>
      <c r="E47" s="39"/>
      <c r="F47" s="39"/>
      <c r="G47" s="39"/>
      <c r="H47" s="39"/>
      <c r="I47" s="39"/>
      <c r="J47" s="39"/>
      <c r="K47" s="39"/>
      <c r="L47" s="108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6.5" customHeight="1">
      <c r="A48" s="37"/>
      <c r="B48" s="38"/>
      <c r="C48" s="39"/>
      <c r="D48" s="39"/>
      <c r="E48" s="384" t="str">
        <f>E7</f>
        <v>Výměna výplní otvorů v obvodovém plášti MŠ Ovčí Hájek</v>
      </c>
      <c r="F48" s="385"/>
      <c r="G48" s="385"/>
      <c r="H48" s="385"/>
      <c r="I48" s="39"/>
      <c r="J48" s="39"/>
      <c r="K48" s="39"/>
      <c r="L48" s="108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1" t="s">
        <v>1375</v>
      </c>
      <c r="D49" s="39"/>
      <c r="E49" s="39"/>
      <c r="F49" s="39"/>
      <c r="G49" s="39"/>
      <c r="H49" s="39"/>
      <c r="I49" s="39"/>
      <c r="J49" s="39"/>
      <c r="K49" s="39"/>
      <c r="L49" s="108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355" t="str">
        <f>E9</f>
        <v>VRN - Vedlejší rozpočtové náklady</v>
      </c>
      <c r="F50" s="381"/>
      <c r="G50" s="381"/>
      <c r="H50" s="381"/>
      <c r="I50" s="39"/>
      <c r="J50" s="39"/>
      <c r="K50" s="39"/>
      <c r="L50" s="108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6.95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08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>
      <c r="A52" s="37"/>
      <c r="B52" s="38"/>
      <c r="C52" s="31" t="s">
        <v>22</v>
      </c>
      <c r="D52" s="39"/>
      <c r="E52" s="39"/>
      <c r="F52" s="29" t="str">
        <f>F12</f>
        <v>Ovčí Hájek 2177/8, Praha 5 - Stodůlky</v>
      </c>
      <c r="G52" s="39"/>
      <c r="H52" s="39"/>
      <c r="I52" s="31" t="s">
        <v>24</v>
      </c>
      <c r="J52" s="62" t="str">
        <f>IF(J12="","",J12)</f>
        <v>25. 4. 2022</v>
      </c>
      <c r="K52" s="39"/>
      <c r="L52" s="108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6.95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08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15.2" customHeight="1">
      <c r="A54" s="37"/>
      <c r="B54" s="38"/>
      <c r="C54" s="31" t="s">
        <v>28</v>
      </c>
      <c r="D54" s="39"/>
      <c r="E54" s="39"/>
      <c r="F54" s="29" t="str">
        <f>E15</f>
        <v>Městská část Praha 13,Sluneční nám.2580/13,Praha 5</v>
      </c>
      <c r="G54" s="39"/>
      <c r="H54" s="39"/>
      <c r="I54" s="31" t="s">
        <v>34</v>
      </c>
      <c r="J54" s="35" t="str">
        <f>E21</f>
        <v xml:space="preserve"> </v>
      </c>
      <c r="K54" s="39"/>
      <c r="L54" s="108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15.2" customHeight="1">
      <c r="A55" s="37"/>
      <c r="B55" s="38"/>
      <c r="C55" s="31" t="s">
        <v>32</v>
      </c>
      <c r="D55" s="39"/>
      <c r="E55" s="39"/>
      <c r="F55" s="29" t="str">
        <f>IF(E18="","",E18)</f>
        <v>Vyplň údaj</v>
      </c>
      <c r="G55" s="39"/>
      <c r="H55" s="39"/>
      <c r="I55" s="31" t="s">
        <v>37</v>
      </c>
      <c r="J55" s="35" t="str">
        <f>E24</f>
        <v xml:space="preserve"> </v>
      </c>
      <c r="K55" s="39"/>
      <c r="L55" s="108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35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08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>
      <c r="A57" s="37"/>
      <c r="B57" s="38"/>
      <c r="C57" s="134" t="s">
        <v>87</v>
      </c>
      <c r="D57" s="135"/>
      <c r="E57" s="135"/>
      <c r="F57" s="135"/>
      <c r="G57" s="135"/>
      <c r="H57" s="135"/>
      <c r="I57" s="135"/>
      <c r="J57" s="136" t="s">
        <v>88</v>
      </c>
      <c r="K57" s="135"/>
      <c r="L57" s="108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35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08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9" customHeight="1">
      <c r="A59" s="37"/>
      <c r="B59" s="38"/>
      <c r="C59" s="137" t="s">
        <v>72</v>
      </c>
      <c r="D59" s="39"/>
      <c r="E59" s="39"/>
      <c r="F59" s="39"/>
      <c r="G59" s="39"/>
      <c r="H59" s="39"/>
      <c r="I59" s="39"/>
      <c r="J59" s="80">
        <f>J84</f>
        <v>0</v>
      </c>
      <c r="K59" s="39"/>
      <c r="L59" s="108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19" t="s">
        <v>89</v>
      </c>
    </row>
    <row r="60" spans="1:47" s="9" customFormat="1" ht="24.95" customHeight="1">
      <c r="B60" s="138"/>
      <c r="C60" s="139"/>
      <c r="D60" s="140" t="s">
        <v>1376</v>
      </c>
      <c r="E60" s="141"/>
      <c r="F60" s="141"/>
      <c r="G60" s="141"/>
      <c r="H60" s="141"/>
      <c r="I60" s="141"/>
      <c r="J60" s="142">
        <f>J85</f>
        <v>0</v>
      </c>
      <c r="K60" s="139"/>
      <c r="L60" s="143"/>
    </row>
    <row r="61" spans="1:47" s="10" customFormat="1" ht="19.899999999999999" customHeight="1">
      <c r="B61" s="144"/>
      <c r="C61" s="145"/>
      <c r="D61" s="146" t="s">
        <v>1377</v>
      </c>
      <c r="E61" s="147"/>
      <c r="F61" s="147"/>
      <c r="G61" s="147"/>
      <c r="H61" s="147"/>
      <c r="I61" s="147"/>
      <c r="J61" s="148">
        <f>J86</f>
        <v>0</v>
      </c>
      <c r="K61" s="145"/>
      <c r="L61" s="149"/>
    </row>
    <row r="62" spans="1:47" s="10" customFormat="1" ht="19.899999999999999" customHeight="1">
      <c r="B62" s="144"/>
      <c r="C62" s="145"/>
      <c r="D62" s="146" t="s">
        <v>1378</v>
      </c>
      <c r="E62" s="147"/>
      <c r="F62" s="147"/>
      <c r="G62" s="147"/>
      <c r="H62" s="147"/>
      <c r="I62" s="147"/>
      <c r="J62" s="148">
        <f>J90</f>
        <v>0</v>
      </c>
      <c r="K62" s="145"/>
      <c r="L62" s="149"/>
    </row>
    <row r="63" spans="1:47" s="10" customFormat="1" ht="19.899999999999999" customHeight="1">
      <c r="B63" s="144"/>
      <c r="C63" s="145"/>
      <c r="D63" s="146" t="s">
        <v>1379</v>
      </c>
      <c r="E63" s="147"/>
      <c r="F63" s="147"/>
      <c r="G63" s="147"/>
      <c r="H63" s="147"/>
      <c r="I63" s="147"/>
      <c r="J63" s="148">
        <f>J94</f>
        <v>0</v>
      </c>
      <c r="K63" s="145"/>
      <c r="L63" s="149"/>
    </row>
    <row r="64" spans="1:47" s="10" customFormat="1" ht="19.899999999999999" customHeight="1">
      <c r="B64" s="144"/>
      <c r="C64" s="145"/>
      <c r="D64" s="146" t="s">
        <v>1380</v>
      </c>
      <c r="E64" s="147"/>
      <c r="F64" s="147"/>
      <c r="G64" s="147"/>
      <c r="H64" s="147"/>
      <c r="I64" s="147"/>
      <c r="J64" s="148">
        <f>J98</f>
        <v>0</v>
      </c>
      <c r="K64" s="145"/>
      <c r="L64" s="149"/>
    </row>
    <row r="65" spans="1:31" s="2" customFormat="1" ht="21.75" customHeight="1">
      <c r="A65" s="37"/>
      <c r="B65" s="38"/>
      <c r="C65" s="39"/>
      <c r="D65" s="39"/>
      <c r="E65" s="39"/>
      <c r="F65" s="39"/>
      <c r="G65" s="39"/>
      <c r="H65" s="39"/>
      <c r="I65" s="39"/>
      <c r="J65" s="39"/>
      <c r="K65" s="39"/>
      <c r="L65" s="108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 spans="1:31" s="2" customFormat="1" ht="6.95" customHeight="1">
      <c r="A66" s="37"/>
      <c r="B66" s="50"/>
      <c r="C66" s="51"/>
      <c r="D66" s="51"/>
      <c r="E66" s="51"/>
      <c r="F66" s="51"/>
      <c r="G66" s="51"/>
      <c r="H66" s="51"/>
      <c r="I66" s="51"/>
      <c r="J66" s="51"/>
      <c r="K66" s="51"/>
      <c r="L66" s="108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</row>
    <row r="70" spans="1:31" s="2" customFormat="1" ht="6.95" customHeight="1">
      <c r="A70" s="37"/>
      <c r="B70" s="52"/>
      <c r="C70" s="53"/>
      <c r="D70" s="53"/>
      <c r="E70" s="53"/>
      <c r="F70" s="53"/>
      <c r="G70" s="53"/>
      <c r="H70" s="53"/>
      <c r="I70" s="53"/>
      <c r="J70" s="53"/>
      <c r="K70" s="53"/>
      <c r="L70" s="108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pans="1:31" s="2" customFormat="1" ht="24.95" customHeight="1">
      <c r="A71" s="37"/>
      <c r="B71" s="38"/>
      <c r="C71" s="25" t="s">
        <v>106</v>
      </c>
      <c r="D71" s="39"/>
      <c r="E71" s="39"/>
      <c r="F71" s="39"/>
      <c r="G71" s="39"/>
      <c r="H71" s="39"/>
      <c r="I71" s="39"/>
      <c r="J71" s="39"/>
      <c r="K71" s="39"/>
      <c r="L71" s="108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pans="1:31" s="2" customFormat="1" ht="6.95" customHeight="1">
      <c r="A72" s="37"/>
      <c r="B72" s="38"/>
      <c r="C72" s="39"/>
      <c r="D72" s="39"/>
      <c r="E72" s="39"/>
      <c r="F72" s="39"/>
      <c r="G72" s="39"/>
      <c r="H72" s="39"/>
      <c r="I72" s="39"/>
      <c r="J72" s="39"/>
      <c r="K72" s="39"/>
      <c r="L72" s="108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pans="1:31" s="2" customFormat="1" ht="12" customHeight="1">
      <c r="A73" s="37"/>
      <c r="B73" s="38"/>
      <c r="C73" s="31" t="s">
        <v>16</v>
      </c>
      <c r="D73" s="39"/>
      <c r="E73" s="39"/>
      <c r="F73" s="39"/>
      <c r="G73" s="39"/>
      <c r="H73" s="39"/>
      <c r="I73" s="39"/>
      <c r="J73" s="39"/>
      <c r="K73" s="39"/>
      <c r="L73" s="108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pans="1:31" s="2" customFormat="1" ht="16.5" customHeight="1">
      <c r="A74" s="37"/>
      <c r="B74" s="38"/>
      <c r="C74" s="39"/>
      <c r="D74" s="39"/>
      <c r="E74" s="384" t="str">
        <f>E7</f>
        <v>Výměna výplní otvorů v obvodovém plášti MŠ Ovčí Hájek</v>
      </c>
      <c r="F74" s="385"/>
      <c r="G74" s="385"/>
      <c r="H74" s="385"/>
      <c r="I74" s="39"/>
      <c r="J74" s="39"/>
      <c r="K74" s="39"/>
      <c r="L74" s="108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pans="1:31" s="2" customFormat="1" ht="12" customHeight="1">
      <c r="A75" s="37"/>
      <c r="B75" s="38"/>
      <c r="C75" s="31" t="s">
        <v>1375</v>
      </c>
      <c r="D75" s="39"/>
      <c r="E75" s="39"/>
      <c r="F75" s="39"/>
      <c r="G75" s="39"/>
      <c r="H75" s="39"/>
      <c r="I75" s="39"/>
      <c r="J75" s="39"/>
      <c r="K75" s="39"/>
      <c r="L75" s="108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31" s="2" customFormat="1" ht="16.5" customHeight="1">
      <c r="A76" s="37"/>
      <c r="B76" s="38"/>
      <c r="C76" s="39"/>
      <c r="D76" s="39"/>
      <c r="E76" s="355" t="str">
        <f>E9</f>
        <v>VRN - Vedlejší rozpočtové náklady</v>
      </c>
      <c r="F76" s="381"/>
      <c r="G76" s="381"/>
      <c r="H76" s="381"/>
      <c r="I76" s="39"/>
      <c r="J76" s="39"/>
      <c r="K76" s="39"/>
      <c r="L76" s="108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s="2" customFormat="1" ht="6.95" customHeight="1">
      <c r="A77" s="37"/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108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12" customHeight="1">
      <c r="A78" s="37"/>
      <c r="B78" s="38"/>
      <c r="C78" s="31" t="s">
        <v>22</v>
      </c>
      <c r="D78" s="39"/>
      <c r="E78" s="39"/>
      <c r="F78" s="29" t="str">
        <f>F12</f>
        <v>Ovčí Hájek 2177/8, Praha 5 - Stodůlky</v>
      </c>
      <c r="G78" s="39"/>
      <c r="H78" s="39"/>
      <c r="I78" s="31" t="s">
        <v>24</v>
      </c>
      <c r="J78" s="62" t="str">
        <f>IF(J12="","",J12)</f>
        <v>25. 4. 2022</v>
      </c>
      <c r="K78" s="39"/>
      <c r="L78" s="108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6.95" customHeight="1">
      <c r="A79" s="37"/>
      <c r="B79" s="38"/>
      <c r="C79" s="39"/>
      <c r="D79" s="39"/>
      <c r="E79" s="39"/>
      <c r="F79" s="39"/>
      <c r="G79" s="39"/>
      <c r="H79" s="39"/>
      <c r="I79" s="39"/>
      <c r="J79" s="39"/>
      <c r="K79" s="39"/>
      <c r="L79" s="108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15.2" customHeight="1">
      <c r="A80" s="37"/>
      <c r="B80" s="38"/>
      <c r="C80" s="31" t="s">
        <v>28</v>
      </c>
      <c r="D80" s="39"/>
      <c r="E80" s="39"/>
      <c r="F80" s="29" t="str">
        <f>E15</f>
        <v>Městská část Praha 13,Sluneční nám.2580/13,Praha 5</v>
      </c>
      <c r="G80" s="39"/>
      <c r="H80" s="39"/>
      <c r="I80" s="31" t="s">
        <v>34</v>
      </c>
      <c r="J80" s="35" t="str">
        <f>E21</f>
        <v xml:space="preserve"> </v>
      </c>
      <c r="K80" s="39"/>
      <c r="L80" s="108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5" s="2" customFormat="1" ht="15.2" customHeight="1">
      <c r="A81" s="37"/>
      <c r="B81" s="38"/>
      <c r="C81" s="31" t="s">
        <v>32</v>
      </c>
      <c r="D81" s="39"/>
      <c r="E81" s="39"/>
      <c r="F81" s="29" t="str">
        <f>IF(E18="","",E18)</f>
        <v>Vyplň údaj</v>
      </c>
      <c r="G81" s="39"/>
      <c r="H81" s="39"/>
      <c r="I81" s="31" t="s">
        <v>37</v>
      </c>
      <c r="J81" s="35" t="str">
        <f>E24</f>
        <v xml:space="preserve"> </v>
      </c>
      <c r="K81" s="39"/>
      <c r="L81" s="108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5" s="2" customFormat="1" ht="10.35" customHeight="1">
      <c r="A82" s="37"/>
      <c r="B82" s="38"/>
      <c r="C82" s="39"/>
      <c r="D82" s="39"/>
      <c r="E82" s="39"/>
      <c r="F82" s="39"/>
      <c r="G82" s="39"/>
      <c r="H82" s="39"/>
      <c r="I82" s="39"/>
      <c r="J82" s="39"/>
      <c r="K82" s="39"/>
      <c r="L82" s="108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65" s="11" customFormat="1" ht="29.25" customHeight="1">
      <c r="A83" s="150"/>
      <c r="B83" s="151"/>
      <c r="C83" s="152" t="s">
        <v>107</v>
      </c>
      <c r="D83" s="153" t="s">
        <v>59</v>
      </c>
      <c r="E83" s="153" t="s">
        <v>55</v>
      </c>
      <c r="F83" s="153" t="s">
        <v>56</v>
      </c>
      <c r="G83" s="153" t="s">
        <v>108</v>
      </c>
      <c r="H83" s="153" t="s">
        <v>109</v>
      </c>
      <c r="I83" s="153" t="s">
        <v>110</v>
      </c>
      <c r="J83" s="153" t="s">
        <v>88</v>
      </c>
      <c r="K83" s="154" t="s">
        <v>111</v>
      </c>
      <c r="L83" s="155"/>
      <c r="M83" s="71" t="s">
        <v>21</v>
      </c>
      <c r="N83" s="72" t="s">
        <v>44</v>
      </c>
      <c r="O83" s="72" t="s">
        <v>112</v>
      </c>
      <c r="P83" s="72" t="s">
        <v>113</v>
      </c>
      <c r="Q83" s="72" t="s">
        <v>114</v>
      </c>
      <c r="R83" s="72" t="s">
        <v>115</v>
      </c>
      <c r="S83" s="72" t="s">
        <v>116</v>
      </c>
      <c r="T83" s="73" t="s">
        <v>117</v>
      </c>
      <c r="U83" s="150"/>
      <c r="V83" s="150"/>
      <c r="W83" s="150"/>
      <c r="X83" s="150"/>
      <c r="Y83" s="150"/>
      <c r="Z83" s="150"/>
      <c r="AA83" s="150"/>
      <c r="AB83" s="150"/>
      <c r="AC83" s="150"/>
      <c r="AD83" s="150"/>
      <c r="AE83" s="150"/>
    </row>
    <row r="84" spans="1:65" s="2" customFormat="1" ht="22.9" customHeight="1">
      <c r="A84" s="37"/>
      <c r="B84" s="38"/>
      <c r="C84" s="78" t="s">
        <v>118</v>
      </c>
      <c r="D84" s="39"/>
      <c r="E84" s="39"/>
      <c r="F84" s="39"/>
      <c r="G84" s="39"/>
      <c r="H84" s="39"/>
      <c r="I84" s="39"/>
      <c r="J84" s="156">
        <f>BK84</f>
        <v>0</v>
      </c>
      <c r="K84" s="39"/>
      <c r="L84" s="42"/>
      <c r="M84" s="74"/>
      <c r="N84" s="157"/>
      <c r="O84" s="75"/>
      <c r="P84" s="158">
        <f>P85</f>
        <v>0</v>
      </c>
      <c r="Q84" s="75"/>
      <c r="R84" s="158">
        <f>R85</f>
        <v>0</v>
      </c>
      <c r="S84" s="75"/>
      <c r="T84" s="159">
        <f>T85</f>
        <v>0</v>
      </c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T84" s="19" t="s">
        <v>73</v>
      </c>
      <c r="AU84" s="19" t="s">
        <v>89</v>
      </c>
      <c r="BK84" s="160">
        <f>BK85</f>
        <v>0</v>
      </c>
    </row>
    <row r="85" spans="1:65" s="12" customFormat="1" ht="25.9" customHeight="1">
      <c r="B85" s="161"/>
      <c r="C85" s="162"/>
      <c r="D85" s="163" t="s">
        <v>73</v>
      </c>
      <c r="E85" s="164" t="s">
        <v>81</v>
      </c>
      <c r="F85" s="164" t="s">
        <v>82</v>
      </c>
      <c r="G85" s="162"/>
      <c r="H85" s="162"/>
      <c r="I85" s="165"/>
      <c r="J85" s="166">
        <f>BK85</f>
        <v>0</v>
      </c>
      <c r="K85" s="162"/>
      <c r="L85" s="167"/>
      <c r="M85" s="168"/>
      <c r="N85" s="169"/>
      <c r="O85" s="169"/>
      <c r="P85" s="170">
        <f>P86+P90+P94+P98</f>
        <v>0</v>
      </c>
      <c r="Q85" s="169"/>
      <c r="R85" s="170">
        <f>R86+R90+R94+R98</f>
        <v>0</v>
      </c>
      <c r="S85" s="169"/>
      <c r="T85" s="171">
        <f>T86+T90+T94+T98</f>
        <v>0</v>
      </c>
      <c r="AR85" s="172" t="s">
        <v>197</v>
      </c>
      <c r="AT85" s="173" t="s">
        <v>73</v>
      </c>
      <c r="AU85" s="173" t="s">
        <v>74</v>
      </c>
      <c r="AY85" s="172" t="s">
        <v>121</v>
      </c>
      <c r="BK85" s="174">
        <f>BK86+BK90+BK94+BK98</f>
        <v>0</v>
      </c>
    </row>
    <row r="86" spans="1:65" s="12" customFormat="1" ht="22.9" customHeight="1">
      <c r="B86" s="161"/>
      <c r="C86" s="162"/>
      <c r="D86" s="163" t="s">
        <v>73</v>
      </c>
      <c r="E86" s="175" t="s">
        <v>1381</v>
      </c>
      <c r="F86" s="175" t="s">
        <v>1382</v>
      </c>
      <c r="G86" s="162"/>
      <c r="H86" s="162"/>
      <c r="I86" s="165"/>
      <c r="J86" s="176">
        <f>BK86</f>
        <v>0</v>
      </c>
      <c r="K86" s="162"/>
      <c r="L86" s="167"/>
      <c r="M86" s="168"/>
      <c r="N86" s="169"/>
      <c r="O86" s="169"/>
      <c r="P86" s="170">
        <f>SUM(P87:P89)</f>
        <v>0</v>
      </c>
      <c r="Q86" s="169"/>
      <c r="R86" s="170">
        <f>SUM(R87:R89)</f>
        <v>0</v>
      </c>
      <c r="S86" s="169"/>
      <c r="T86" s="171">
        <f>SUM(T87:T89)</f>
        <v>0</v>
      </c>
      <c r="AR86" s="172" t="s">
        <v>197</v>
      </c>
      <c r="AT86" s="173" t="s">
        <v>73</v>
      </c>
      <c r="AU86" s="173" t="s">
        <v>79</v>
      </c>
      <c r="AY86" s="172" t="s">
        <v>121</v>
      </c>
      <c r="BK86" s="174">
        <f>SUM(BK87:BK89)</f>
        <v>0</v>
      </c>
    </row>
    <row r="87" spans="1:65" s="2" customFormat="1" ht="16.5" customHeight="1">
      <c r="A87" s="37"/>
      <c r="B87" s="38"/>
      <c r="C87" s="177" t="s">
        <v>79</v>
      </c>
      <c r="D87" s="177" t="s">
        <v>124</v>
      </c>
      <c r="E87" s="178" t="s">
        <v>1383</v>
      </c>
      <c r="F87" s="179" t="s">
        <v>1382</v>
      </c>
      <c r="G87" s="180" t="s">
        <v>206</v>
      </c>
      <c r="H87" s="181">
        <v>1</v>
      </c>
      <c r="I87" s="182"/>
      <c r="J87" s="183">
        <f>ROUND(I87*H87,2)</f>
        <v>0</v>
      </c>
      <c r="K87" s="179" t="s">
        <v>141</v>
      </c>
      <c r="L87" s="42"/>
      <c r="M87" s="184" t="s">
        <v>21</v>
      </c>
      <c r="N87" s="185" t="s">
        <v>45</v>
      </c>
      <c r="O87" s="67"/>
      <c r="P87" s="186">
        <f>O87*H87</f>
        <v>0</v>
      </c>
      <c r="Q87" s="186">
        <v>0</v>
      </c>
      <c r="R87" s="186">
        <f>Q87*H87</f>
        <v>0</v>
      </c>
      <c r="S87" s="186">
        <v>0</v>
      </c>
      <c r="T87" s="187">
        <f>S87*H87</f>
        <v>0</v>
      </c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R87" s="188" t="s">
        <v>1384</v>
      </c>
      <c r="AT87" s="188" t="s">
        <v>124</v>
      </c>
      <c r="AU87" s="188" t="s">
        <v>84</v>
      </c>
      <c r="AY87" s="19" t="s">
        <v>121</v>
      </c>
      <c r="BE87" s="189">
        <f>IF(N87="základní",J87,0)</f>
        <v>0</v>
      </c>
      <c r="BF87" s="189">
        <f>IF(N87="snížená",J87,0)</f>
        <v>0</v>
      </c>
      <c r="BG87" s="189">
        <f>IF(N87="zákl. přenesená",J87,0)</f>
        <v>0</v>
      </c>
      <c r="BH87" s="189">
        <f>IF(N87="sníž. přenesená",J87,0)</f>
        <v>0</v>
      </c>
      <c r="BI87" s="189">
        <f>IF(N87="nulová",J87,0)</f>
        <v>0</v>
      </c>
      <c r="BJ87" s="19" t="s">
        <v>79</v>
      </c>
      <c r="BK87" s="189">
        <f>ROUND(I87*H87,2)</f>
        <v>0</v>
      </c>
      <c r="BL87" s="19" t="s">
        <v>1384</v>
      </c>
      <c r="BM87" s="188" t="s">
        <v>1385</v>
      </c>
    </row>
    <row r="88" spans="1:65" s="2" customFormat="1" ht="11.25">
      <c r="A88" s="37"/>
      <c r="B88" s="38"/>
      <c r="C88" s="39"/>
      <c r="D88" s="190" t="s">
        <v>130</v>
      </c>
      <c r="E88" s="39"/>
      <c r="F88" s="191" t="s">
        <v>1382</v>
      </c>
      <c r="G88" s="39"/>
      <c r="H88" s="39"/>
      <c r="I88" s="192"/>
      <c r="J88" s="39"/>
      <c r="K88" s="39"/>
      <c r="L88" s="42"/>
      <c r="M88" s="193"/>
      <c r="N88" s="194"/>
      <c r="O88" s="67"/>
      <c r="P88" s="67"/>
      <c r="Q88" s="67"/>
      <c r="R88" s="67"/>
      <c r="S88" s="67"/>
      <c r="T88" s="68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T88" s="19" t="s">
        <v>130</v>
      </c>
      <c r="AU88" s="19" t="s">
        <v>84</v>
      </c>
    </row>
    <row r="89" spans="1:65" s="2" customFormat="1" ht="11.25">
      <c r="A89" s="37"/>
      <c r="B89" s="38"/>
      <c r="C89" s="39"/>
      <c r="D89" s="217" t="s">
        <v>144</v>
      </c>
      <c r="E89" s="39"/>
      <c r="F89" s="218" t="s">
        <v>1386</v>
      </c>
      <c r="G89" s="39"/>
      <c r="H89" s="39"/>
      <c r="I89" s="192"/>
      <c r="J89" s="39"/>
      <c r="K89" s="39"/>
      <c r="L89" s="42"/>
      <c r="M89" s="193"/>
      <c r="N89" s="194"/>
      <c r="O89" s="67"/>
      <c r="P89" s="67"/>
      <c r="Q89" s="67"/>
      <c r="R89" s="67"/>
      <c r="S89" s="67"/>
      <c r="T89" s="68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T89" s="19" t="s">
        <v>144</v>
      </c>
      <c r="AU89" s="19" t="s">
        <v>84</v>
      </c>
    </row>
    <row r="90" spans="1:65" s="12" customFormat="1" ht="22.9" customHeight="1">
      <c r="B90" s="161"/>
      <c r="C90" s="162"/>
      <c r="D90" s="163" t="s">
        <v>73</v>
      </c>
      <c r="E90" s="175" t="s">
        <v>1387</v>
      </c>
      <c r="F90" s="175" t="s">
        <v>1388</v>
      </c>
      <c r="G90" s="162"/>
      <c r="H90" s="162"/>
      <c r="I90" s="165"/>
      <c r="J90" s="176">
        <f>BK90</f>
        <v>0</v>
      </c>
      <c r="K90" s="162"/>
      <c r="L90" s="167"/>
      <c r="M90" s="168"/>
      <c r="N90" s="169"/>
      <c r="O90" s="169"/>
      <c r="P90" s="170">
        <f>SUM(P91:P93)</f>
        <v>0</v>
      </c>
      <c r="Q90" s="169"/>
      <c r="R90" s="170">
        <f>SUM(R91:R93)</f>
        <v>0</v>
      </c>
      <c r="S90" s="169"/>
      <c r="T90" s="171">
        <f>SUM(T91:T93)</f>
        <v>0</v>
      </c>
      <c r="AR90" s="172" t="s">
        <v>197</v>
      </c>
      <c r="AT90" s="173" t="s">
        <v>73</v>
      </c>
      <c r="AU90" s="173" t="s">
        <v>79</v>
      </c>
      <c r="AY90" s="172" t="s">
        <v>121</v>
      </c>
      <c r="BK90" s="174">
        <f>SUM(BK91:BK93)</f>
        <v>0</v>
      </c>
    </row>
    <row r="91" spans="1:65" s="2" customFormat="1" ht="16.5" customHeight="1">
      <c r="A91" s="37"/>
      <c r="B91" s="38"/>
      <c r="C91" s="177" t="s">
        <v>84</v>
      </c>
      <c r="D91" s="177" t="s">
        <v>124</v>
      </c>
      <c r="E91" s="178" t="s">
        <v>1389</v>
      </c>
      <c r="F91" s="179" t="s">
        <v>1390</v>
      </c>
      <c r="G91" s="180" t="s">
        <v>206</v>
      </c>
      <c r="H91" s="181">
        <v>1</v>
      </c>
      <c r="I91" s="182"/>
      <c r="J91" s="183">
        <f>ROUND(I91*H91,2)</f>
        <v>0</v>
      </c>
      <c r="K91" s="179" t="s">
        <v>141</v>
      </c>
      <c r="L91" s="42"/>
      <c r="M91" s="184" t="s">
        <v>21</v>
      </c>
      <c r="N91" s="185" t="s">
        <v>45</v>
      </c>
      <c r="O91" s="67"/>
      <c r="P91" s="186">
        <f>O91*H91</f>
        <v>0</v>
      </c>
      <c r="Q91" s="186">
        <v>0</v>
      </c>
      <c r="R91" s="186">
        <f>Q91*H91</f>
        <v>0</v>
      </c>
      <c r="S91" s="186">
        <v>0</v>
      </c>
      <c r="T91" s="187">
        <f>S91*H91</f>
        <v>0</v>
      </c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R91" s="188" t="s">
        <v>1384</v>
      </c>
      <c r="AT91" s="188" t="s">
        <v>124</v>
      </c>
      <c r="AU91" s="188" t="s">
        <v>84</v>
      </c>
      <c r="AY91" s="19" t="s">
        <v>121</v>
      </c>
      <c r="BE91" s="189">
        <f>IF(N91="základní",J91,0)</f>
        <v>0</v>
      </c>
      <c r="BF91" s="189">
        <f>IF(N91="snížená",J91,0)</f>
        <v>0</v>
      </c>
      <c r="BG91" s="189">
        <f>IF(N91="zákl. přenesená",J91,0)</f>
        <v>0</v>
      </c>
      <c r="BH91" s="189">
        <f>IF(N91="sníž. přenesená",J91,0)</f>
        <v>0</v>
      </c>
      <c r="BI91" s="189">
        <f>IF(N91="nulová",J91,0)</f>
        <v>0</v>
      </c>
      <c r="BJ91" s="19" t="s">
        <v>79</v>
      </c>
      <c r="BK91" s="189">
        <f>ROUND(I91*H91,2)</f>
        <v>0</v>
      </c>
      <c r="BL91" s="19" t="s">
        <v>1384</v>
      </c>
      <c r="BM91" s="188" t="s">
        <v>1391</v>
      </c>
    </row>
    <row r="92" spans="1:65" s="2" customFormat="1" ht="11.25">
      <c r="A92" s="37"/>
      <c r="B92" s="38"/>
      <c r="C92" s="39"/>
      <c r="D92" s="190" t="s">
        <v>130</v>
      </c>
      <c r="E92" s="39"/>
      <c r="F92" s="191" t="s">
        <v>1390</v>
      </c>
      <c r="G92" s="39"/>
      <c r="H92" s="39"/>
      <c r="I92" s="192"/>
      <c r="J92" s="39"/>
      <c r="K92" s="39"/>
      <c r="L92" s="42"/>
      <c r="M92" s="193"/>
      <c r="N92" s="194"/>
      <c r="O92" s="67"/>
      <c r="P92" s="67"/>
      <c r="Q92" s="67"/>
      <c r="R92" s="67"/>
      <c r="S92" s="67"/>
      <c r="T92" s="68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T92" s="19" t="s">
        <v>130</v>
      </c>
      <c r="AU92" s="19" t="s">
        <v>84</v>
      </c>
    </row>
    <row r="93" spans="1:65" s="2" customFormat="1" ht="11.25">
      <c r="A93" s="37"/>
      <c r="B93" s="38"/>
      <c r="C93" s="39"/>
      <c r="D93" s="217" t="s">
        <v>144</v>
      </c>
      <c r="E93" s="39"/>
      <c r="F93" s="218" t="s">
        <v>1392</v>
      </c>
      <c r="G93" s="39"/>
      <c r="H93" s="39"/>
      <c r="I93" s="192"/>
      <c r="J93" s="39"/>
      <c r="K93" s="39"/>
      <c r="L93" s="42"/>
      <c r="M93" s="193"/>
      <c r="N93" s="194"/>
      <c r="O93" s="67"/>
      <c r="P93" s="67"/>
      <c r="Q93" s="67"/>
      <c r="R93" s="67"/>
      <c r="S93" s="67"/>
      <c r="T93" s="68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T93" s="19" t="s">
        <v>144</v>
      </c>
      <c r="AU93" s="19" t="s">
        <v>84</v>
      </c>
    </row>
    <row r="94" spans="1:65" s="12" customFormat="1" ht="22.9" customHeight="1">
      <c r="B94" s="161"/>
      <c r="C94" s="162"/>
      <c r="D94" s="163" t="s">
        <v>73</v>
      </c>
      <c r="E94" s="175" t="s">
        <v>1393</v>
      </c>
      <c r="F94" s="175" t="s">
        <v>1394</v>
      </c>
      <c r="G94" s="162"/>
      <c r="H94" s="162"/>
      <c r="I94" s="165"/>
      <c r="J94" s="176">
        <f>BK94</f>
        <v>0</v>
      </c>
      <c r="K94" s="162"/>
      <c r="L94" s="167"/>
      <c r="M94" s="168"/>
      <c r="N94" s="169"/>
      <c r="O94" s="169"/>
      <c r="P94" s="170">
        <f>SUM(P95:P97)</f>
        <v>0</v>
      </c>
      <c r="Q94" s="169"/>
      <c r="R94" s="170">
        <f>SUM(R95:R97)</f>
        <v>0</v>
      </c>
      <c r="S94" s="169"/>
      <c r="T94" s="171">
        <f>SUM(T95:T97)</f>
        <v>0</v>
      </c>
      <c r="AR94" s="172" t="s">
        <v>197</v>
      </c>
      <c r="AT94" s="173" t="s">
        <v>73</v>
      </c>
      <c r="AU94" s="173" t="s">
        <v>79</v>
      </c>
      <c r="AY94" s="172" t="s">
        <v>121</v>
      </c>
      <c r="BK94" s="174">
        <f>SUM(BK95:BK97)</f>
        <v>0</v>
      </c>
    </row>
    <row r="95" spans="1:65" s="2" customFormat="1" ht="16.5" customHeight="1">
      <c r="A95" s="37"/>
      <c r="B95" s="38"/>
      <c r="C95" s="177" t="s">
        <v>138</v>
      </c>
      <c r="D95" s="177" t="s">
        <v>124</v>
      </c>
      <c r="E95" s="178" t="s">
        <v>1395</v>
      </c>
      <c r="F95" s="179" t="s">
        <v>1396</v>
      </c>
      <c r="G95" s="180" t="s">
        <v>206</v>
      </c>
      <c r="H95" s="181">
        <v>1</v>
      </c>
      <c r="I95" s="182"/>
      <c r="J95" s="183">
        <f>ROUND(I95*H95,2)</f>
        <v>0</v>
      </c>
      <c r="K95" s="179" t="s">
        <v>141</v>
      </c>
      <c r="L95" s="42"/>
      <c r="M95" s="184" t="s">
        <v>21</v>
      </c>
      <c r="N95" s="185" t="s">
        <v>45</v>
      </c>
      <c r="O95" s="67"/>
      <c r="P95" s="186">
        <f>O95*H95</f>
        <v>0</v>
      </c>
      <c r="Q95" s="186">
        <v>0</v>
      </c>
      <c r="R95" s="186">
        <f>Q95*H95</f>
        <v>0</v>
      </c>
      <c r="S95" s="186">
        <v>0</v>
      </c>
      <c r="T95" s="187">
        <f>S95*H95</f>
        <v>0</v>
      </c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R95" s="188" t="s">
        <v>1384</v>
      </c>
      <c r="AT95" s="188" t="s">
        <v>124</v>
      </c>
      <c r="AU95" s="188" t="s">
        <v>84</v>
      </c>
      <c r="AY95" s="19" t="s">
        <v>121</v>
      </c>
      <c r="BE95" s="189">
        <f>IF(N95="základní",J95,0)</f>
        <v>0</v>
      </c>
      <c r="BF95" s="189">
        <f>IF(N95="snížená",J95,0)</f>
        <v>0</v>
      </c>
      <c r="BG95" s="189">
        <f>IF(N95="zákl. přenesená",J95,0)</f>
        <v>0</v>
      </c>
      <c r="BH95" s="189">
        <f>IF(N95="sníž. přenesená",J95,0)</f>
        <v>0</v>
      </c>
      <c r="BI95" s="189">
        <f>IF(N95="nulová",J95,0)</f>
        <v>0</v>
      </c>
      <c r="BJ95" s="19" t="s">
        <v>79</v>
      </c>
      <c r="BK95" s="189">
        <f>ROUND(I95*H95,2)</f>
        <v>0</v>
      </c>
      <c r="BL95" s="19" t="s">
        <v>1384</v>
      </c>
      <c r="BM95" s="188" t="s">
        <v>1397</v>
      </c>
    </row>
    <row r="96" spans="1:65" s="2" customFormat="1" ht="11.25">
      <c r="A96" s="37"/>
      <c r="B96" s="38"/>
      <c r="C96" s="39"/>
      <c r="D96" s="190" t="s">
        <v>130</v>
      </c>
      <c r="E96" s="39"/>
      <c r="F96" s="191" t="s">
        <v>1396</v>
      </c>
      <c r="G96" s="39"/>
      <c r="H96" s="39"/>
      <c r="I96" s="192"/>
      <c r="J96" s="39"/>
      <c r="K96" s="39"/>
      <c r="L96" s="42"/>
      <c r="M96" s="193"/>
      <c r="N96" s="194"/>
      <c r="O96" s="67"/>
      <c r="P96" s="67"/>
      <c r="Q96" s="67"/>
      <c r="R96" s="67"/>
      <c r="S96" s="67"/>
      <c r="T96" s="68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T96" s="19" t="s">
        <v>130</v>
      </c>
      <c r="AU96" s="19" t="s">
        <v>84</v>
      </c>
    </row>
    <row r="97" spans="1:65" s="2" customFormat="1" ht="11.25">
      <c r="A97" s="37"/>
      <c r="B97" s="38"/>
      <c r="C97" s="39"/>
      <c r="D97" s="217" t="s">
        <v>144</v>
      </c>
      <c r="E97" s="39"/>
      <c r="F97" s="218" t="s">
        <v>1398</v>
      </c>
      <c r="G97" s="39"/>
      <c r="H97" s="39"/>
      <c r="I97" s="192"/>
      <c r="J97" s="39"/>
      <c r="K97" s="39"/>
      <c r="L97" s="42"/>
      <c r="M97" s="193"/>
      <c r="N97" s="194"/>
      <c r="O97" s="67"/>
      <c r="P97" s="67"/>
      <c r="Q97" s="67"/>
      <c r="R97" s="67"/>
      <c r="S97" s="67"/>
      <c r="T97" s="68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T97" s="19" t="s">
        <v>144</v>
      </c>
      <c r="AU97" s="19" t="s">
        <v>84</v>
      </c>
    </row>
    <row r="98" spans="1:65" s="12" customFormat="1" ht="22.9" customHeight="1">
      <c r="B98" s="161"/>
      <c r="C98" s="162"/>
      <c r="D98" s="163" t="s">
        <v>73</v>
      </c>
      <c r="E98" s="175" t="s">
        <v>1399</v>
      </c>
      <c r="F98" s="175" t="s">
        <v>1400</v>
      </c>
      <c r="G98" s="162"/>
      <c r="H98" s="162"/>
      <c r="I98" s="165"/>
      <c r="J98" s="176">
        <f>BK98</f>
        <v>0</v>
      </c>
      <c r="K98" s="162"/>
      <c r="L98" s="167"/>
      <c r="M98" s="168"/>
      <c r="N98" s="169"/>
      <c r="O98" s="169"/>
      <c r="P98" s="170">
        <f>SUM(P99:P101)</f>
        <v>0</v>
      </c>
      <c r="Q98" s="169"/>
      <c r="R98" s="170">
        <f>SUM(R99:R101)</f>
        <v>0</v>
      </c>
      <c r="S98" s="169"/>
      <c r="T98" s="171">
        <f>SUM(T99:T101)</f>
        <v>0</v>
      </c>
      <c r="AR98" s="172" t="s">
        <v>197</v>
      </c>
      <c r="AT98" s="173" t="s">
        <v>73</v>
      </c>
      <c r="AU98" s="173" t="s">
        <v>79</v>
      </c>
      <c r="AY98" s="172" t="s">
        <v>121</v>
      </c>
      <c r="BK98" s="174">
        <f>SUM(BK99:BK101)</f>
        <v>0</v>
      </c>
    </row>
    <row r="99" spans="1:65" s="2" customFormat="1" ht="16.5" customHeight="1">
      <c r="A99" s="37"/>
      <c r="B99" s="38"/>
      <c r="C99" s="177" t="s">
        <v>128</v>
      </c>
      <c r="D99" s="177" t="s">
        <v>124</v>
      </c>
      <c r="E99" s="178" t="s">
        <v>1401</v>
      </c>
      <c r="F99" s="179" t="s">
        <v>1400</v>
      </c>
      <c r="G99" s="180" t="s">
        <v>206</v>
      </c>
      <c r="H99" s="181">
        <v>1</v>
      </c>
      <c r="I99" s="182"/>
      <c r="J99" s="183">
        <f>ROUND(I99*H99,2)</f>
        <v>0</v>
      </c>
      <c r="K99" s="179" t="s">
        <v>141</v>
      </c>
      <c r="L99" s="42"/>
      <c r="M99" s="184" t="s">
        <v>21</v>
      </c>
      <c r="N99" s="185" t="s">
        <v>45</v>
      </c>
      <c r="O99" s="67"/>
      <c r="P99" s="186">
        <f>O99*H99</f>
        <v>0</v>
      </c>
      <c r="Q99" s="186">
        <v>0</v>
      </c>
      <c r="R99" s="186">
        <f>Q99*H99</f>
        <v>0</v>
      </c>
      <c r="S99" s="186">
        <v>0</v>
      </c>
      <c r="T99" s="187">
        <f>S99*H99</f>
        <v>0</v>
      </c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R99" s="188" t="s">
        <v>1384</v>
      </c>
      <c r="AT99" s="188" t="s">
        <v>124</v>
      </c>
      <c r="AU99" s="188" t="s">
        <v>84</v>
      </c>
      <c r="AY99" s="19" t="s">
        <v>121</v>
      </c>
      <c r="BE99" s="189">
        <f>IF(N99="základní",J99,0)</f>
        <v>0</v>
      </c>
      <c r="BF99" s="189">
        <f>IF(N99="snížená",J99,0)</f>
        <v>0</v>
      </c>
      <c r="BG99" s="189">
        <f>IF(N99="zákl. přenesená",J99,0)</f>
        <v>0</v>
      </c>
      <c r="BH99" s="189">
        <f>IF(N99="sníž. přenesená",J99,0)</f>
        <v>0</v>
      </c>
      <c r="BI99" s="189">
        <f>IF(N99="nulová",J99,0)</f>
        <v>0</v>
      </c>
      <c r="BJ99" s="19" t="s">
        <v>79</v>
      </c>
      <c r="BK99" s="189">
        <f>ROUND(I99*H99,2)</f>
        <v>0</v>
      </c>
      <c r="BL99" s="19" t="s">
        <v>1384</v>
      </c>
      <c r="BM99" s="188" t="s">
        <v>1402</v>
      </c>
    </row>
    <row r="100" spans="1:65" s="2" customFormat="1" ht="11.25">
      <c r="A100" s="37"/>
      <c r="B100" s="38"/>
      <c r="C100" s="39"/>
      <c r="D100" s="190" t="s">
        <v>130</v>
      </c>
      <c r="E100" s="39"/>
      <c r="F100" s="191" t="s">
        <v>1400</v>
      </c>
      <c r="G100" s="39"/>
      <c r="H100" s="39"/>
      <c r="I100" s="192"/>
      <c r="J100" s="39"/>
      <c r="K100" s="39"/>
      <c r="L100" s="42"/>
      <c r="M100" s="193"/>
      <c r="N100" s="194"/>
      <c r="O100" s="67"/>
      <c r="P100" s="67"/>
      <c r="Q100" s="67"/>
      <c r="R100" s="67"/>
      <c r="S100" s="67"/>
      <c r="T100" s="68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T100" s="19" t="s">
        <v>130</v>
      </c>
      <c r="AU100" s="19" t="s">
        <v>84</v>
      </c>
    </row>
    <row r="101" spans="1:65" s="2" customFormat="1" ht="11.25">
      <c r="A101" s="37"/>
      <c r="B101" s="38"/>
      <c r="C101" s="39"/>
      <c r="D101" s="217" t="s">
        <v>144</v>
      </c>
      <c r="E101" s="39"/>
      <c r="F101" s="218" t="s">
        <v>1403</v>
      </c>
      <c r="G101" s="39"/>
      <c r="H101" s="39"/>
      <c r="I101" s="192"/>
      <c r="J101" s="39"/>
      <c r="K101" s="39"/>
      <c r="L101" s="42"/>
      <c r="M101" s="251"/>
      <c r="N101" s="252"/>
      <c r="O101" s="253"/>
      <c r="P101" s="253"/>
      <c r="Q101" s="253"/>
      <c r="R101" s="253"/>
      <c r="S101" s="253"/>
      <c r="T101" s="254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T101" s="19" t="s">
        <v>144</v>
      </c>
      <c r="AU101" s="19" t="s">
        <v>84</v>
      </c>
    </row>
    <row r="102" spans="1:65" s="2" customFormat="1" ht="6.95" customHeight="1">
      <c r="A102" s="37"/>
      <c r="B102" s="50"/>
      <c r="C102" s="51"/>
      <c r="D102" s="51"/>
      <c r="E102" s="51"/>
      <c r="F102" s="51"/>
      <c r="G102" s="51"/>
      <c r="H102" s="51"/>
      <c r="I102" s="51"/>
      <c r="J102" s="51"/>
      <c r="K102" s="51"/>
      <c r="L102" s="42"/>
      <c r="M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</sheetData>
  <sheetProtection algorithmName="SHA-512" hashValue="uKsPPt/rIH+eg8c5BpInVb5dWwcWhy9qNn8YmmEK7Ulse+B622NWTXqgtx5L4+Hgg/lJP8+ZKkgChCYJdQnngA==" saltValue="8zoH267B5mxer+Wxc6/KWZ2WCCKYS0QdRJmb4lteBJ6QzmC1pwlWXiC1oMo+Yk92gS7It2tusgVDIlbEquC/GQ==" spinCount="100000" sheet="1" objects="1" scenarios="1" formatColumns="0" formatRows="0" autoFilter="0"/>
  <autoFilter ref="C83:K101" xr:uid="{00000000-0009-0000-0000-000002000000}"/>
  <mergeCells count="9">
    <mergeCell ref="E50:H50"/>
    <mergeCell ref="E74:H74"/>
    <mergeCell ref="E76:H76"/>
    <mergeCell ref="L2:V2"/>
    <mergeCell ref="E7:H7"/>
    <mergeCell ref="E9:H9"/>
    <mergeCell ref="E18:H18"/>
    <mergeCell ref="E27:H27"/>
    <mergeCell ref="E48:H48"/>
  </mergeCells>
  <hyperlinks>
    <hyperlink ref="F89" r:id="rId1" xr:uid="{00000000-0004-0000-0200-000000000000}"/>
    <hyperlink ref="F93" r:id="rId2" xr:uid="{00000000-0004-0000-0200-000001000000}"/>
    <hyperlink ref="F97" r:id="rId3" xr:uid="{00000000-0004-0000-0200-000002000000}"/>
    <hyperlink ref="F101" r:id="rId4" xr:uid="{00000000-0004-0000-0200-000003000000}"/>
  </hyperlinks>
  <pageMargins left="0.39374999999999999" right="0.39374999999999999" top="0.39374999999999999" bottom="0.39374999999999999" header="0" footer="0"/>
  <pageSetup paperSize="9" scale="76" fitToHeight="100" orientation="portrait" blackAndWhite="1" r:id="rId5"/>
  <headerFooter>
    <oddFooter>&amp;CStrana &amp;P z &amp;N</oddFooter>
  </headerFooter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18"/>
  <sheetViews>
    <sheetView showGridLines="0" view="pageBreakPreview" zoomScaleNormal="110" zoomScaleSheetLayoutView="100" workbookViewId="0"/>
  </sheetViews>
  <sheetFormatPr defaultRowHeight="15"/>
  <cols>
    <col min="1" max="1" width="8.33203125" style="255" customWidth="1"/>
    <col min="2" max="2" width="1.6640625" style="255" customWidth="1"/>
    <col min="3" max="4" width="5" style="255" customWidth="1"/>
    <col min="5" max="5" width="11.6640625" style="255" customWidth="1"/>
    <col min="6" max="6" width="9.1640625" style="255" customWidth="1"/>
    <col min="7" max="7" width="5" style="255" customWidth="1"/>
    <col min="8" max="8" width="77.83203125" style="255" customWidth="1"/>
    <col min="9" max="10" width="20" style="255" customWidth="1"/>
    <col min="11" max="11" width="1.6640625" style="255" customWidth="1"/>
  </cols>
  <sheetData>
    <row r="1" spans="2:11" s="1" customFormat="1" ht="37.5" customHeight="1"/>
    <row r="2" spans="2:11" s="1" customFormat="1" ht="7.5" customHeight="1">
      <c r="B2" s="256"/>
      <c r="C2" s="257"/>
      <c r="D2" s="257"/>
      <c r="E2" s="257"/>
      <c r="F2" s="257"/>
      <c r="G2" s="257"/>
      <c r="H2" s="257"/>
      <c r="I2" s="257"/>
      <c r="J2" s="257"/>
      <c r="K2" s="258"/>
    </row>
    <row r="3" spans="2:11" s="17" customFormat="1" ht="45" customHeight="1">
      <c r="B3" s="259"/>
      <c r="C3" s="387" t="s">
        <v>1404</v>
      </c>
      <c r="D3" s="387"/>
      <c r="E3" s="387"/>
      <c r="F3" s="387"/>
      <c r="G3" s="387"/>
      <c r="H3" s="387"/>
      <c r="I3" s="387"/>
      <c r="J3" s="387"/>
      <c r="K3" s="260"/>
    </row>
    <row r="4" spans="2:11" s="1" customFormat="1" ht="25.5" customHeight="1">
      <c r="B4" s="261"/>
      <c r="C4" s="392" t="s">
        <v>1405</v>
      </c>
      <c r="D4" s="392"/>
      <c r="E4" s="392"/>
      <c r="F4" s="392"/>
      <c r="G4" s="392"/>
      <c r="H4" s="392"/>
      <c r="I4" s="392"/>
      <c r="J4" s="392"/>
      <c r="K4" s="262"/>
    </row>
    <row r="5" spans="2:11" s="1" customFormat="1" ht="5.25" customHeight="1">
      <c r="B5" s="261"/>
      <c r="C5" s="263"/>
      <c r="D5" s="263"/>
      <c r="E5" s="263"/>
      <c r="F5" s="263"/>
      <c r="G5" s="263"/>
      <c r="H5" s="263"/>
      <c r="I5" s="263"/>
      <c r="J5" s="263"/>
      <c r="K5" s="262"/>
    </row>
    <row r="6" spans="2:11" s="1" customFormat="1" ht="15" customHeight="1">
      <c r="B6" s="261"/>
      <c r="C6" s="391" t="s">
        <v>1406</v>
      </c>
      <c r="D6" s="391"/>
      <c r="E6" s="391"/>
      <c r="F6" s="391"/>
      <c r="G6" s="391"/>
      <c r="H6" s="391"/>
      <c r="I6" s="391"/>
      <c r="J6" s="391"/>
      <c r="K6" s="262"/>
    </row>
    <row r="7" spans="2:11" s="1" customFormat="1" ht="15" customHeight="1">
      <c r="B7" s="265"/>
      <c r="C7" s="391" t="s">
        <v>1407</v>
      </c>
      <c r="D7" s="391"/>
      <c r="E7" s="391"/>
      <c r="F7" s="391"/>
      <c r="G7" s="391"/>
      <c r="H7" s="391"/>
      <c r="I7" s="391"/>
      <c r="J7" s="391"/>
      <c r="K7" s="262"/>
    </row>
    <row r="8" spans="2:11" s="1" customFormat="1" ht="12.75" customHeight="1">
      <c r="B8" s="265"/>
      <c r="C8" s="264"/>
      <c r="D8" s="264"/>
      <c r="E8" s="264"/>
      <c r="F8" s="264"/>
      <c r="G8" s="264"/>
      <c r="H8" s="264"/>
      <c r="I8" s="264"/>
      <c r="J8" s="264"/>
      <c r="K8" s="262"/>
    </row>
    <row r="9" spans="2:11" s="1" customFormat="1" ht="15" customHeight="1">
      <c r="B9" s="265"/>
      <c r="C9" s="391" t="s">
        <v>1408</v>
      </c>
      <c r="D9" s="391"/>
      <c r="E9" s="391"/>
      <c r="F9" s="391"/>
      <c r="G9" s="391"/>
      <c r="H9" s="391"/>
      <c r="I9" s="391"/>
      <c r="J9" s="391"/>
      <c r="K9" s="262"/>
    </row>
    <row r="10" spans="2:11" s="1" customFormat="1" ht="15" customHeight="1">
      <c r="B10" s="265"/>
      <c r="C10" s="264"/>
      <c r="D10" s="391" t="s">
        <v>1409</v>
      </c>
      <c r="E10" s="391"/>
      <c r="F10" s="391"/>
      <c r="G10" s="391"/>
      <c r="H10" s="391"/>
      <c r="I10" s="391"/>
      <c r="J10" s="391"/>
      <c r="K10" s="262"/>
    </row>
    <row r="11" spans="2:11" s="1" customFormat="1" ht="15" customHeight="1">
      <c r="B11" s="265"/>
      <c r="C11" s="266"/>
      <c r="D11" s="391" t="s">
        <v>1410</v>
      </c>
      <c r="E11" s="391"/>
      <c r="F11" s="391"/>
      <c r="G11" s="391"/>
      <c r="H11" s="391"/>
      <c r="I11" s="391"/>
      <c r="J11" s="391"/>
      <c r="K11" s="262"/>
    </row>
    <row r="12" spans="2:11" s="1" customFormat="1" ht="15" customHeight="1">
      <c r="B12" s="265"/>
      <c r="C12" s="266"/>
      <c r="D12" s="264"/>
      <c r="E12" s="264"/>
      <c r="F12" s="264"/>
      <c r="G12" s="264"/>
      <c r="H12" s="264"/>
      <c r="I12" s="264"/>
      <c r="J12" s="264"/>
      <c r="K12" s="262"/>
    </row>
    <row r="13" spans="2:11" s="1" customFormat="1" ht="15" customHeight="1">
      <c r="B13" s="265"/>
      <c r="C13" s="266"/>
      <c r="D13" s="267" t="s">
        <v>1411</v>
      </c>
      <c r="E13" s="264"/>
      <c r="F13" s="264"/>
      <c r="G13" s="264"/>
      <c r="H13" s="264"/>
      <c r="I13" s="264"/>
      <c r="J13" s="264"/>
      <c r="K13" s="262"/>
    </row>
    <row r="14" spans="2:11" s="1" customFormat="1" ht="12.75" customHeight="1">
      <c r="B14" s="265"/>
      <c r="C14" s="266"/>
      <c r="D14" s="266"/>
      <c r="E14" s="266"/>
      <c r="F14" s="266"/>
      <c r="G14" s="266"/>
      <c r="H14" s="266"/>
      <c r="I14" s="266"/>
      <c r="J14" s="266"/>
      <c r="K14" s="262"/>
    </row>
    <row r="15" spans="2:11" s="1" customFormat="1" ht="15" customHeight="1">
      <c r="B15" s="265"/>
      <c r="C15" s="266"/>
      <c r="D15" s="391" t="s">
        <v>1412</v>
      </c>
      <c r="E15" s="391"/>
      <c r="F15" s="391"/>
      <c r="G15" s="391"/>
      <c r="H15" s="391"/>
      <c r="I15" s="391"/>
      <c r="J15" s="391"/>
      <c r="K15" s="262"/>
    </row>
    <row r="16" spans="2:11" s="1" customFormat="1" ht="15" customHeight="1">
      <c r="B16" s="265"/>
      <c r="C16" s="266"/>
      <c r="D16" s="391" t="s">
        <v>1413</v>
      </c>
      <c r="E16" s="391"/>
      <c r="F16" s="391"/>
      <c r="G16" s="391"/>
      <c r="H16" s="391"/>
      <c r="I16" s="391"/>
      <c r="J16" s="391"/>
      <c r="K16" s="262"/>
    </row>
    <row r="17" spans="2:11" s="1" customFormat="1" ht="15" customHeight="1">
      <c r="B17" s="265"/>
      <c r="C17" s="266"/>
      <c r="D17" s="391" t="s">
        <v>1414</v>
      </c>
      <c r="E17" s="391"/>
      <c r="F17" s="391"/>
      <c r="G17" s="391"/>
      <c r="H17" s="391"/>
      <c r="I17" s="391"/>
      <c r="J17" s="391"/>
      <c r="K17" s="262"/>
    </row>
    <row r="18" spans="2:11" s="1" customFormat="1" ht="15" customHeight="1">
      <c r="B18" s="265"/>
      <c r="C18" s="266"/>
      <c r="D18" s="266"/>
      <c r="E18" s="268" t="s">
        <v>78</v>
      </c>
      <c r="F18" s="391" t="s">
        <v>1415</v>
      </c>
      <c r="G18" s="391"/>
      <c r="H18" s="391"/>
      <c r="I18" s="391"/>
      <c r="J18" s="391"/>
      <c r="K18" s="262"/>
    </row>
    <row r="19" spans="2:11" s="1" customFormat="1" ht="15" customHeight="1">
      <c r="B19" s="265"/>
      <c r="C19" s="266"/>
      <c r="D19" s="266"/>
      <c r="E19" s="268" t="s">
        <v>1416</v>
      </c>
      <c r="F19" s="391" t="s">
        <v>1417</v>
      </c>
      <c r="G19" s="391"/>
      <c r="H19" s="391"/>
      <c r="I19" s="391"/>
      <c r="J19" s="391"/>
      <c r="K19" s="262"/>
    </row>
    <row r="20" spans="2:11" s="1" customFormat="1" ht="15" customHeight="1">
      <c r="B20" s="265"/>
      <c r="C20" s="266"/>
      <c r="D20" s="266"/>
      <c r="E20" s="268" t="s">
        <v>1418</v>
      </c>
      <c r="F20" s="391" t="s">
        <v>1419</v>
      </c>
      <c r="G20" s="391"/>
      <c r="H20" s="391"/>
      <c r="I20" s="391"/>
      <c r="J20" s="391"/>
      <c r="K20" s="262"/>
    </row>
    <row r="21" spans="2:11" s="1" customFormat="1" ht="15" customHeight="1">
      <c r="B21" s="265"/>
      <c r="C21" s="266"/>
      <c r="D21" s="266"/>
      <c r="E21" s="268" t="s">
        <v>1420</v>
      </c>
      <c r="F21" s="391" t="s">
        <v>1421</v>
      </c>
      <c r="G21" s="391"/>
      <c r="H21" s="391"/>
      <c r="I21" s="391"/>
      <c r="J21" s="391"/>
      <c r="K21" s="262"/>
    </row>
    <row r="22" spans="2:11" s="1" customFormat="1" ht="15" customHeight="1">
      <c r="B22" s="265"/>
      <c r="C22" s="266"/>
      <c r="D22" s="266"/>
      <c r="E22" s="268" t="s">
        <v>1422</v>
      </c>
      <c r="F22" s="391" t="s">
        <v>1423</v>
      </c>
      <c r="G22" s="391"/>
      <c r="H22" s="391"/>
      <c r="I22" s="391"/>
      <c r="J22" s="391"/>
      <c r="K22" s="262"/>
    </row>
    <row r="23" spans="2:11" s="1" customFormat="1" ht="15" customHeight="1">
      <c r="B23" s="265"/>
      <c r="C23" s="266"/>
      <c r="D23" s="266"/>
      <c r="E23" s="268" t="s">
        <v>1424</v>
      </c>
      <c r="F23" s="391" t="s">
        <v>1425</v>
      </c>
      <c r="G23" s="391"/>
      <c r="H23" s="391"/>
      <c r="I23" s="391"/>
      <c r="J23" s="391"/>
      <c r="K23" s="262"/>
    </row>
    <row r="24" spans="2:11" s="1" customFormat="1" ht="12.75" customHeight="1">
      <c r="B24" s="265"/>
      <c r="C24" s="266"/>
      <c r="D24" s="266"/>
      <c r="E24" s="266"/>
      <c r="F24" s="266"/>
      <c r="G24" s="266"/>
      <c r="H24" s="266"/>
      <c r="I24" s="266"/>
      <c r="J24" s="266"/>
      <c r="K24" s="262"/>
    </row>
    <row r="25" spans="2:11" s="1" customFormat="1" ht="15" customHeight="1">
      <c r="B25" s="265"/>
      <c r="C25" s="391" t="s">
        <v>1426</v>
      </c>
      <c r="D25" s="391"/>
      <c r="E25" s="391"/>
      <c r="F25" s="391"/>
      <c r="G25" s="391"/>
      <c r="H25" s="391"/>
      <c r="I25" s="391"/>
      <c r="J25" s="391"/>
      <c r="K25" s="262"/>
    </row>
    <row r="26" spans="2:11" s="1" customFormat="1" ht="15" customHeight="1">
      <c r="B26" s="265"/>
      <c r="C26" s="391" t="s">
        <v>1427</v>
      </c>
      <c r="D26" s="391"/>
      <c r="E26" s="391"/>
      <c r="F26" s="391"/>
      <c r="G26" s="391"/>
      <c r="H26" s="391"/>
      <c r="I26" s="391"/>
      <c r="J26" s="391"/>
      <c r="K26" s="262"/>
    </row>
    <row r="27" spans="2:11" s="1" customFormat="1" ht="15" customHeight="1">
      <c r="B27" s="265"/>
      <c r="C27" s="264"/>
      <c r="D27" s="391" t="s">
        <v>1428</v>
      </c>
      <c r="E27" s="391"/>
      <c r="F27" s="391"/>
      <c r="G27" s="391"/>
      <c r="H27" s="391"/>
      <c r="I27" s="391"/>
      <c r="J27" s="391"/>
      <c r="K27" s="262"/>
    </row>
    <row r="28" spans="2:11" s="1" customFormat="1" ht="15" customHeight="1">
      <c r="B28" s="265"/>
      <c r="C28" s="266"/>
      <c r="D28" s="391" t="s">
        <v>1429</v>
      </c>
      <c r="E28" s="391"/>
      <c r="F28" s="391"/>
      <c r="G28" s="391"/>
      <c r="H28" s="391"/>
      <c r="I28" s="391"/>
      <c r="J28" s="391"/>
      <c r="K28" s="262"/>
    </row>
    <row r="29" spans="2:11" s="1" customFormat="1" ht="12.75" customHeight="1">
      <c r="B29" s="265"/>
      <c r="C29" s="266"/>
      <c r="D29" s="266"/>
      <c r="E29" s="266"/>
      <c r="F29" s="266"/>
      <c r="G29" s="266"/>
      <c r="H29" s="266"/>
      <c r="I29" s="266"/>
      <c r="J29" s="266"/>
      <c r="K29" s="262"/>
    </row>
    <row r="30" spans="2:11" s="1" customFormat="1" ht="15" customHeight="1">
      <c r="B30" s="265"/>
      <c r="C30" s="266"/>
      <c r="D30" s="391" t="s">
        <v>1430</v>
      </c>
      <c r="E30" s="391"/>
      <c r="F30" s="391"/>
      <c r="G30" s="391"/>
      <c r="H30" s="391"/>
      <c r="I30" s="391"/>
      <c r="J30" s="391"/>
      <c r="K30" s="262"/>
    </row>
    <row r="31" spans="2:11" s="1" customFormat="1" ht="15" customHeight="1">
      <c r="B31" s="265"/>
      <c r="C31" s="266"/>
      <c r="D31" s="391" t="s">
        <v>1431</v>
      </c>
      <c r="E31" s="391"/>
      <c r="F31" s="391"/>
      <c r="G31" s="391"/>
      <c r="H31" s="391"/>
      <c r="I31" s="391"/>
      <c r="J31" s="391"/>
      <c r="K31" s="262"/>
    </row>
    <row r="32" spans="2:11" s="1" customFormat="1" ht="12.75" customHeight="1">
      <c r="B32" s="265"/>
      <c r="C32" s="266"/>
      <c r="D32" s="266"/>
      <c r="E32" s="266"/>
      <c r="F32" s="266"/>
      <c r="G32" s="266"/>
      <c r="H32" s="266"/>
      <c r="I32" s="266"/>
      <c r="J32" s="266"/>
      <c r="K32" s="262"/>
    </row>
    <row r="33" spans="2:11" s="1" customFormat="1" ht="15" customHeight="1">
      <c r="B33" s="265"/>
      <c r="C33" s="266"/>
      <c r="D33" s="391" t="s">
        <v>1432</v>
      </c>
      <c r="E33" s="391"/>
      <c r="F33" s="391"/>
      <c r="G33" s="391"/>
      <c r="H33" s="391"/>
      <c r="I33" s="391"/>
      <c r="J33" s="391"/>
      <c r="K33" s="262"/>
    </row>
    <row r="34" spans="2:11" s="1" customFormat="1" ht="15" customHeight="1">
      <c r="B34" s="265"/>
      <c r="C34" s="266"/>
      <c r="D34" s="391" t="s">
        <v>1433</v>
      </c>
      <c r="E34" s="391"/>
      <c r="F34" s="391"/>
      <c r="G34" s="391"/>
      <c r="H34" s="391"/>
      <c r="I34" s="391"/>
      <c r="J34" s="391"/>
      <c r="K34" s="262"/>
    </row>
    <row r="35" spans="2:11" s="1" customFormat="1" ht="15" customHeight="1">
      <c r="B35" s="265"/>
      <c r="C35" s="266"/>
      <c r="D35" s="391" t="s">
        <v>1434</v>
      </c>
      <c r="E35" s="391"/>
      <c r="F35" s="391"/>
      <c r="G35" s="391"/>
      <c r="H35" s="391"/>
      <c r="I35" s="391"/>
      <c r="J35" s="391"/>
      <c r="K35" s="262"/>
    </row>
    <row r="36" spans="2:11" s="1" customFormat="1" ht="15" customHeight="1">
      <c r="B36" s="265"/>
      <c r="C36" s="266"/>
      <c r="D36" s="264"/>
      <c r="E36" s="267" t="s">
        <v>107</v>
      </c>
      <c r="F36" s="264"/>
      <c r="G36" s="391" t="s">
        <v>1435</v>
      </c>
      <c r="H36" s="391"/>
      <c r="I36" s="391"/>
      <c r="J36" s="391"/>
      <c r="K36" s="262"/>
    </row>
    <row r="37" spans="2:11" s="1" customFormat="1" ht="30.75" customHeight="1">
      <c r="B37" s="265"/>
      <c r="C37" s="266"/>
      <c r="D37" s="264"/>
      <c r="E37" s="267" t="s">
        <v>1436</v>
      </c>
      <c r="F37" s="264"/>
      <c r="G37" s="391" t="s">
        <v>1437</v>
      </c>
      <c r="H37" s="391"/>
      <c r="I37" s="391"/>
      <c r="J37" s="391"/>
      <c r="K37" s="262"/>
    </row>
    <row r="38" spans="2:11" s="1" customFormat="1" ht="15" customHeight="1">
      <c r="B38" s="265"/>
      <c r="C38" s="266"/>
      <c r="D38" s="264"/>
      <c r="E38" s="267" t="s">
        <v>55</v>
      </c>
      <c r="F38" s="264"/>
      <c r="G38" s="391" t="s">
        <v>1438</v>
      </c>
      <c r="H38" s="391"/>
      <c r="I38" s="391"/>
      <c r="J38" s="391"/>
      <c r="K38" s="262"/>
    </row>
    <row r="39" spans="2:11" s="1" customFormat="1" ht="15" customHeight="1">
      <c r="B39" s="265"/>
      <c r="C39" s="266"/>
      <c r="D39" s="264"/>
      <c r="E39" s="267" t="s">
        <v>56</v>
      </c>
      <c r="F39" s="264"/>
      <c r="G39" s="391" t="s">
        <v>1439</v>
      </c>
      <c r="H39" s="391"/>
      <c r="I39" s="391"/>
      <c r="J39" s="391"/>
      <c r="K39" s="262"/>
    </row>
    <row r="40" spans="2:11" s="1" customFormat="1" ht="15" customHeight="1">
      <c r="B40" s="265"/>
      <c r="C40" s="266"/>
      <c r="D40" s="264"/>
      <c r="E40" s="267" t="s">
        <v>108</v>
      </c>
      <c r="F40" s="264"/>
      <c r="G40" s="391" t="s">
        <v>1440</v>
      </c>
      <c r="H40" s="391"/>
      <c r="I40" s="391"/>
      <c r="J40" s="391"/>
      <c r="K40" s="262"/>
    </row>
    <row r="41" spans="2:11" s="1" customFormat="1" ht="15" customHeight="1">
      <c r="B41" s="265"/>
      <c r="C41" s="266"/>
      <c r="D41" s="264"/>
      <c r="E41" s="267" t="s">
        <v>109</v>
      </c>
      <c r="F41" s="264"/>
      <c r="G41" s="391" t="s">
        <v>1441</v>
      </c>
      <c r="H41" s="391"/>
      <c r="I41" s="391"/>
      <c r="J41" s="391"/>
      <c r="K41" s="262"/>
    </row>
    <row r="42" spans="2:11" s="1" customFormat="1" ht="15" customHeight="1">
      <c r="B42" s="265"/>
      <c r="C42" s="266"/>
      <c r="D42" s="264"/>
      <c r="E42" s="267" t="s">
        <v>1442</v>
      </c>
      <c r="F42" s="264"/>
      <c r="G42" s="391" t="s">
        <v>1443</v>
      </c>
      <c r="H42" s="391"/>
      <c r="I42" s="391"/>
      <c r="J42" s="391"/>
      <c r="K42" s="262"/>
    </row>
    <row r="43" spans="2:11" s="1" customFormat="1" ht="15" customHeight="1">
      <c r="B43" s="265"/>
      <c r="C43" s="266"/>
      <c r="D43" s="264"/>
      <c r="E43" s="267"/>
      <c r="F43" s="264"/>
      <c r="G43" s="391" t="s">
        <v>1444</v>
      </c>
      <c r="H43" s="391"/>
      <c r="I43" s="391"/>
      <c r="J43" s="391"/>
      <c r="K43" s="262"/>
    </row>
    <row r="44" spans="2:11" s="1" customFormat="1" ht="15" customHeight="1">
      <c r="B44" s="265"/>
      <c r="C44" s="266"/>
      <c r="D44" s="264"/>
      <c r="E44" s="267" t="s">
        <v>1445</v>
      </c>
      <c r="F44" s="264"/>
      <c r="G44" s="391" t="s">
        <v>1446</v>
      </c>
      <c r="H44" s="391"/>
      <c r="I44" s="391"/>
      <c r="J44" s="391"/>
      <c r="K44" s="262"/>
    </row>
    <row r="45" spans="2:11" s="1" customFormat="1" ht="15" customHeight="1">
      <c r="B45" s="265"/>
      <c r="C45" s="266"/>
      <c r="D45" s="264"/>
      <c r="E45" s="267" t="s">
        <v>111</v>
      </c>
      <c r="F45" s="264"/>
      <c r="G45" s="391" t="s">
        <v>1447</v>
      </c>
      <c r="H45" s="391"/>
      <c r="I45" s="391"/>
      <c r="J45" s="391"/>
      <c r="K45" s="262"/>
    </row>
    <row r="46" spans="2:11" s="1" customFormat="1" ht="12.75" customHeight="1">
      <c r="B46" s="265"/>
      <c r="C46" s="266"/>
      <c r="D46" s="264"/>
      <c r="E46" s="264"/>
      <c r="F46" s="264"/>
      <c r="G46" s="264"/>
      <c r="H46" s="264"/>
      <c r="I46" s="264"/>
      <c r="J46" s="264"/>
      <c r="K46" s="262"/>
    </row>
    <row r="47" spans="2:11" s="1" customFormat="1" ht="15" customHeight="1">
      <c r="B47" s="265"/>
      <c r="C47" s="266"/>
      <c r="D47" s="391" t="s">
        <v>1448</v>
      </c>
      <c r="E47" s="391"/>
      <c r="F47" s="391"/>
      <c r="G47" s="391"/>
      <c r="H47" s="391"/>
      <c r="I47" s="391"/>
      <c r="J47" s="391"/>
      <c r="K47" s="262"/>
    </row>
    <row r="48" spans="2:11" s="1" customFormat="1" ht="15" customHeight="1">
      <c r="B48" s="265"/>
      <c r="C48" s="266"/>
      <c r="D48" s="266"/>
      <c r="E48" s="391" t="s">
        <v>1449</v>
      </c>
      <c r="F48" s="391"/>
      <c r="G48" s="391"/>
      <c r="H48" s="391"/>
      <c r="I48" s="391"/>
      <c r="J48" s="391"/>
      <c r="K48" s="262"/>
    </row>
    <row r="49" spans="2:11" s="1" customFormat="1" ht="15" customHeight="1">
      <c r="B49" s="265"/>
      <c r="C49" s="266"/>
      <c r="D49" s="266"/>
      <c r="E49" s="391" t="s">
        <v>1450</v>
      </c>
      <c r="F49" s="391"/>
      <c r="G49" s="391"/>
      <c r="H49" s="391"/>
      <c r="I49" s="391"/>
      <c r="J49" s="391"/>
      <c r="K49" s="262"/>
    </row>
    <row r="50" spans="2:11" s="1" customFormat="1" ht="15" customHeight="1">
      <c r="B50" s="265"/>
      <c r="C50" s="266"/>
      <c r="D50" s="266"/>
      <c r="E50" s="391" t="s">
        <v>1451</v>
      </c>
      <c r="F50" s="391"/>
      <c r="G50" s="391"/>
      <c r="H50" s="391"/>
      <c r="I50" s="391"/>
      <c r="J50" s="391"/>
      <c r="K50" s="262"/>
    </row>
    <row r="51" spans="2:11" s="1" customFormat="1" ht="15" customHeight="1">
      <c r="B51" s="265"/>
      <c r="C51" s="266"/>
      <c r="D51" s="391" t="s">
        <v>1452</v>
      </c>
      <c r="E51" s="391"/>
      <c r="F51" s="391"/>
      <c r="G51" s="391"/>
      <c r="H51" s="391"/>
      <c r="I51" s="391"/>
      <c r="J51" s="391"/>
      <c r="K51" s="262"/>
    </row>
    <row r="52" spans="2:11" s="1" customFormat="1" ht="25.5" customHeight="1">
      <c r="B52" s="261"/>
      <c r="C52" s="392" t="s">
        <v>1453</v>
      </c>
      <c r="D52" s="392"/>
      <c r="E52" s="392"/>
      <c r="F52" s="392"/>
      <c r="G52" s="392"/>
      <c r="H52" s="392"/>
      <c r="I52" s="392"/>
      <c r="J52" s="392"/>
      <c r="K52" s="262"/>
    </row>
    <row r="53" spans="2:11" s="1" customFormat="1" ht="5.25" customHeight="1">
      <c r="B53" s="261"/>
      <c r="C53" s="263"/>
      <c r="D53" s="263"/>
      <c r="E53" s="263"/>
      <c r="F53" s="263"/>
      <c r="G53" s="263"/>
      <c r="H53" s="263"/>
      <c r="I53" s="263"/>
      <c r="J53" s="263"/>
      <c r="K53" s="262"/>
    </row>
    <row r="54" spans="2:11" s="1" customFormat="1" ht="15" customHeight="1">
      <c r="B54" s="261"/>
      <c r="C54" s="391" t="s">
        <v>1454</v>
      </c>
      <c r="D54" s="391"/>
      <c r="E54" s="391"/>
      <c r="F54" s="391"/>
      <c r="G54" s="391"/>
      <c r="H54" s="391"/>
      <c r="I54" s="391"/>
      <c r="J54" s="391"/>
      <c r="K54" s="262"/>
    </row>
    <row r="55" spans="2:11" s="1" customFormat="1" ht="15" customHeight="1">
      <c r="B55" s="261"/>
      <c r="C55" s="391" t="s">
        <v>1455</v>
      </c>
      <c r="D55" s="391"/>
      <c r="E55" s="391"/>
      <c r="F55" s="391"/>
      <c r="G55" s="391"/>
      <c r="H55" s="391"/>
      <c r="I55" s="391"/>
      <c r="J55" s="391"/>
      <c r="K55" s="262"/>
    </row>
    <row r="56" spans="2:11" s="1" customFormat="1" ht="12.75" customHeight="1">
      <c r="B56" s="261"/>
      <c r="C56" s="264"/>
      <c r="D56" s="264"/>
      <c r="E56" s="264"/>
      <c r="F56" s="264"/>
      <c r="G56" s="264"/>
      <c r="H56" s="264"/>
      <c r="I56" s="264"/>
      <c r="J56" s="264"/>
      <c r="K56" s="262"/>
    </row>
    <row r="57" spans="2:11" s="1" customFormat="1" ht="15" customHeight="1">
      <c r="B57" s="261"/>
      <c r="C57" s="391" t="s">
        <v>1456</v>
      </c>
      <c r="D57" s="391"/>
      <c r="E57" s="391"/>
      <c r="F57" s="391"/>
      <c r="G57" s="391"/>
      <c r="H57" s="391"/>
      <c r="I57" s="391"/>
      <c r="J57" s="391"/>
      <c r="K57" s="262"/>
    </row>
    <row r="58" spans="2:11" s="1" customFormat="1" ht="15" customHeight="1">
      <c r="B58" s="261"/>
      <c r="C58" s="266"/>
      <c r="D58" s="391" t="s">
        <v>1457</v>
      </c>
      <c r="E58" s="391"/>
      <c r="F58" s="391"/>
      <c r="G58" s="391"/>
      <c r="H58" s="391"/>
      <c r="I58" s="391"/>
      <c r="J58" s="391"/>
      <c r="K58" s="262"/>
    </row>
    <row r="59" spans="2:11" s="1" customFormat="1" ht="15" customHeight="1">
      <c r="B59" s="261"/>
      <c r="C59" s="266"/>
      <c r="D59" s="391" t="s">
        <v>1458</v>
      </c>
      <c r="E59" s="391"/>
      <c r="F59" s="391"/>
      <c r="G59" s="391"/>
      <c r="H59" s="391"/>
      <c r="I59" s="391"/>
      <c r="J59" s="391"/>
      <c r="K59" s="262"/>
    </row>
    <row r="60" spans="2:11" s="1" customFormat="1" ht="15" customHeight="1">
      <c r="B60" s="261"/>
      <c r="C60" s="266"/>
      <c r="D60" s="391" t="s">
        <v>1459</v>
      </c>
      <c r="E60" s="391"/>
      <c r="F60" s="391"/>
      <c r="G60" s="391"/>
      <c r="H60" s="391"/>
      <c r="I60" s="391"/>
      <c r="J60" s="391"/>
      <c r="K60" s="262"/>
    </row>
    <row r="61" spans="2:11" s="1" customFormat="1" ht="15" customHeight="1">
      <c r="B61" s="261"/>
      <c r="C61" s="266"/>
      <c r="D61" s="391" t="s">
        <v>1460</v>
      </c>
      <c r="E61" s="391"/>
      <c r="F61" s="391"/>
      <c r="G61" s="391"/>
      <c r="H61" s="391"/>
      <c r="I61" s="391"/>
      <c r="J61" s="391"/>
      <c r="K61" s="262"/>
    </row>
    <row r="62" spans="2:11" s="1" customFormat="1" ht="15" customHeight="1">
      <c r="B62" s="261"/>
      <c r="C62" s="266"/>
      <c r="D62" s="393" t="s">
        <v>1461</v>
      </c>
      <c r="E62" s="393"/>
      <c r="F62" s="393"/>
      <c r="G62" s="393"/>
      <c r="H62" s="393"/>
      <c r="I62" s="393"/>
      <c r="J62" s="393"/>
      <c r="K62" s="262"/>
    </row>
    <row r="63" spans="2:11" s="1" customFormat="1" ht="15" customHeight="1">
      <c r="B63" s="261"/>
      <c r="C63" s="266"/>
      <c r="D63" s="391" t="s">
        <v>1462</v>
      </c>
      <c r="E63" s="391"/>
      <c r="F63" s="391"/>
      <c r="G63" s="391"/>
      <c r="H63" s="391"/>
      <c r="I63" s="391"/>
      <c r="J63" s="391"/>
      <c r="K63" s="262"/>
    </row>
    <row r="64" spans="2:11" s="1" customFormat="1" ht="12.75" customHeight="1">
      <c r="B64" s="261"/>
      <c r="C64" s="266"/>
      <c r="D64" s="266"/>
      <c r="E64" s="269"/>
      <c r="F64" s="266"/>
      <c r="G64" s="266"/>
      <c r="H64" s="266"/>
      <c r="I64" s="266"/>
      <c r="J64" s="266"/>
      <c r="K64" s="262"/>
    </row>
    <row r="65" spans="2:11" s="1" customFormat="1" ht="15" customHeight="1">
      <c r="B65" s="261"/>
      <c r="C65" s="266"/>
      <c r="D65" s="391" t="s">
        <v>1463</v>
      </c>
      <c r="E65" s="391"/>
      <c r="F65" s="391"/>
      <c r="G65" s="391"/>
      <c r="H65" s="391"/>
      <c r="I65" s="391"/>
      <c r="J65" s="391"/>
      <c r="K65" s="262"/>
    </row>
    <row r="66" spans="2:11" s="1" customFormat="1" ht="15" customHeight="1">
      <c r="B66" s="261"/>
      <c r="C66" s="266"/>
      <c r="D66" s="393" t="s">
        <v>1464</v>
      </c>
      <c r="E66" s="393"/>
      <c r="F66" s="393"/>
      <c r="G66" s="393"/>
      <c r="H66" s="393"/>
      <c r="I66" s="393"/>
      <c r="J66" s="393"/>
      <c r="K66" s="262"/>
    </row>
    <row r="67" spans="2:11" s="1" customFormat="1" ht="15" customHeight="1">
      <c r="B67" s="261"/>
      <c r="C67" s="266"/>
      <c r="D67" s="391" t="s">
        <v>1465</v>
      </c>
      <c r="E67" s="391"/>
      <c r="F67" s="391"/>
      <c r="G67" s="391"/>
      <c r="H67" s="391"/>
      <c r="I67" s="391"/>
      <c r="J67" s="391"/>
      <c r="K67" s="262"/>
    </row>
    <row r="68" spans="2:11" s="1" customFormat="1" ht="15" customHeight="1">
      <c r="B68" s="261"/>
      <c r="C68" s="266"/>
      <c r="D68" s="391" t="s">
        <v>1466</v>
      </c>
      <c r="E68" s="391"/>
      <c r="F68" s="391"/>
      <c r="G68" s="391"/>
      <c r="H68" s="391"/>
      <c r="I68" s="391"/>
      <c r="J68" s="391"/>
      <c r="K68" s="262"/>
    </row>
    <row r="69" spans="2:11" s="1" customFormat="1" ht="15" customHeight="1">
      <c r="B69" s="261"/>
      <c r="C69" s="266"/>
      <c r="D69" s="391" t="s">
        <v>1467</v>
      </c>
      <c r="E69" s="391"/>
      <c r="F69" s="391"/>
      <c r="G69" s="391"/>
      <c r="H69" s="391"/>
      <c r="I69" s="391"/>
      <c r="J69" s="391"/>
      <c r="K69" s="262"/>
    </row>
    <row r="70" spans="2:11" s="1" customFormat="1" ht="15" customHeight="1">
      <c r="B70" s="261"/>
      <c r="C70" s="266"/>
      <c r="D70" s="391" t="s">
        <v>1468</v>
      </c>
      <c r="E70" s="391"/>
      <c r="F70" s="391"/>
      <c r="G70" s="391"/>
      <c r="H70" s="391"/>
      <c r="I70" s="391"/>
      <c r="J70" s="391"/>
      <c r="K70" s="262"/>
    </row>
    <row r="71" spans="2:11" s="1" customFormat="1" ht="12.75" customHeight="1">
      <c r="B71" s="270"/>
      <c r="C71" s="271"/>
      <c r="D71" s="271"/>
      <c r="E71" s="271"/>
      <c r="F71" s="271"/>
      <c r="G71" s="271"/>
      <c r="H71" s="271"/>
      <c r="I71" s="271"/>
      <c r="J71" s="271"/>
      <c r="K71" s="272"/>
    </row>
    <row r="72" spans="2:11" s="1" customFormat="1" ht="18.75" customHeight="1">
      <c r="B72" s="273"/>
      <c r="C72" s="273"/>
      <c r="D72" s="273"/>
      <c r="E72" s="273"/>
      <c r="F72" s="273"/>
      <c r="G72" s="273"/>
      <c r="H72" s="273"/>
      <c r="I72" s="273"/>
      <c r="J72" s="273"/>
      <c r="K72" s="274"/>
    </row>
    <row r="73" spans="2:11" s="1" customFormat="1" ht="18.75" customHeight="1">
      <c r="B73" s="274"/>
      <c r="C73" s="274"/>
      <c r="D73" s="274"/>
      <c r="E73" s="274"/>
      <c r="F73" s="274"/>
      <c r="G73" s="274"/>
      <c r="H73" s="274"/>
      <c r="I73" s="274"/>
      <c r="J73" s="274"/>
      <c r="K73" s="274"/>
    </row>
    <row r="74" spans="2:11" s="1" customFormat="1" ht="7.5" customHeight="1">
      <c r="B74" s="275"/>
      <c r="C74" s="276"/>
      <c r="D74" s="276"/>
      <c r="E74" s="276"/>
      <c r="F74" s="276"/>
      <c r="G74" s="276"/>
      <c r="H74" s="276"/>
      <c r="I74" s="276"/>
      <c r="J74" s="276"/>
      <c r="K74" s="277"/>
    </row>
    <row r="75" spans="2:11" s="1" customFormat="1" ht="45" customHeight="1">
      <c r="B75" s="278"/>
      <c r="C75" s="386" t="s">
        <v>1469</v>
      </c>
      <c r="D75" s="386"/>
      <c r="E75" s="386"/>
      <c r="F75" s="386"/>
      <c r="G75" s="386"/>
      <c r="H75" s="386"/>
      <c r="I75" s="386"/>
      <c r="J75" s="386"/>
      <c r="K75" s="279"/>
    </row>
    <row r="76" spans="2:11" s="1" customFormat="1" ht="17.25" customHeight="1">
      <c r="B76" s="278"/>
      <c r="C76" s="280" t="s">
        <v>1470</v>
      </c>
      <c r="D76" s="280"/>
      <c r="E76" s="280"/>
      <c r="F76" s="280" t="s">
        <v>1471</v>
      </c>
      <c r="G76" s="281"/>
      <c r="H76" s="280" t="s">
        <v>56</v>
      </c>
      <c r="I76" s="280" t="s">
        <v>59</v>
      </c>
      <c r="J76" s="280" t="s">
        <v>1472</v>
      </c>
      <c r="K76" s="279"/>
    </row>
    <row r="77" spans="2:11" s="1" customFormat="1" ht="17.25" customHeight="1">
      <c r="B77" s="278"/>
      <c r="C77" s="282" t="s">
        <v>1473</v>
      </c>
      <c r="D77" s="282"/>
      <c r="E77" s="282"/>
      <c r="F77" s="283" t="s">
        <v>1474</v>
      </c>
      <c r="G77" s="284"/>
      <c r="H77" s="282"/>
      <c r="I77" s="282"/>
      <c r="J77" s="282" t="s">
        <v>1475</v>
      </c>
      <c r="K77" s="279"/>
    </row>
    <row r="78" spans="2:11" s="1" customFormat="1" ht="5.25" customHeight="1">
      <c r="B78" s="278"/>
      <c r="C78" s="285"/>
      <c r="D78" s="285"/>
      <c r="E78" s="285"/>
      <c r="F78" s="285"/>
      <c r="G78" s="286"/>
      <c r="H78" s="285"/>
      <c r="I78" s="285"/>
      <c r="J78" s="285"/>
      <c r="K78" s="279"/>
    </row>
    <row r="79" spans="2:11" s="1" customFormat="1" ht="15" customHeight="1">
      <c r="B79" s="278"/>
      <c r="C79" s="267" t="s">
        <v>55</v>
      </c>
      <c r="D79" s="287"/>
      <c r="E79" s="287"/>
      <c r="F79" s="288" t="s">
        <v>1476</v>
      </c>
      <c r="G79" s="289"/>
      <c r="H79" s="267" t="s">
        <v>1477</v>
      </c>
      <c r="I79" s="267" t="s">
        <v>1478</v>
      </c>
      <c r="J79" s="267">
        <v>20</v>
      </c>
      <c r="K79" s="279"/>
    </row>
    <row r="80" spans="2:11" s="1" customFormat="1" ht="15" customHeight="1">
      <c r="B80" s="278"/>
      <c r="C80" s="267" t="s">
        <v>1479</v>
      </c>
      <c r="D80" s="267"/>
      <c r="E80" s="267"/>
      <c r="F80" s="288" t="s">
        <v>1476</v>
      </c>
      <c r="G80" s="289"/>
      <c r="H80" s="267" t="s">
        <v>1480</v>
      </c>
      <c r="I80" s="267" t="s">
        <v>1478</v>
      </c>
      <c r="J80" s="267">
        <v>120</v>
      </c>
      <c r="K80" s="279"/>
    </row>
    <row r="81" spans="2:11" s="1" customFormat="1" ht="15" customHeight="1">
      <c r="B81" s="290"/>
      <c r="C81" s="267" t="s">
        <v>1481</v>
      </c>
      <c r="D81" s="267"/>
      <c r="E81" s="267"/>
      <c r="F81" s="288" t="s">
        <v>1482</v>
      </c>
      <c r="G81" s="289"/>
      <c r="H81" s="267" t="s">
        <v>1483</v>
      </c>
      <c r="I81" s="267" t="s">
        <v>1478</v>
      </c>
      <c r="J81" s="267">
        <v>50</v>
      </c>
      <c r="K81" s="279"/>
    </row>
    <row r="82" spans="2:11" s="1" customFormat="1" ht="15" customHeight="1">
      <c r="B82" s="290"/>
      <c r="C82" s="267" t="s">
        <v>1484</v>
      </c>
      <c r="D82" s="267"/>
      <c r="E82" s="267"/>
      <c r="F82" s="288" t="s">
        <v>1476</v>
      </c>
      <c r="G82" s="289"/>
      <c r="H82" s="267" t="s">
        <v>1485</v>
      </c>
      <c r="I82" s="267" t="s">
        <v>1486</v>
      </c>
      <c r="J82" s="267"/>
      <c r="K82" s="279"/>
    </row>
    <row r="83" spans="2:11" s="1" customFormat="1" ht="15" customHeight="1">
      <c r="B83" s="290"/>
      <c r="C83" s="291" t="s">
        <v>1487</v>
      </c>
      <c r="D83" s="291"/>
      <c r="E83" s="291"/>
      <c r="F83" s="292" t="s">
        <v>1482</v>
      </c>
      <c r="G83" s="291"/>
      <c r="H83" s="291" t="s">
        <v>1488</v>
      </c>
      <c r="I83" s="291" t="s">
        <v>1478</v>
      </c>
      <c r="J83" s="291">
        <v>15</v>
      </c>
      <c r="K83" s="279"/>
    </row>
    <row r="84" spans="2:11" s="1" customFormat="1" ht="15" customHeight="1">
      <c r="B84" s="290"/>
      <c r="C84" s="291" t="s">
        <v>1489</v>
      </c>
      <c r="D84" s="291"/>
      <c r="E84" s="291"/>
      <c r="F84" s="292" t="s">
        <v>1482</v>
      </c>
      <c r="G84" s="291"/>
      <c r="H84" s="291" t="s">
        <v>1490</v>
      </c>
      <c r="I84" s="291" t="s">
        <v>1478</v>
      </c>
      <c r="J84" s="291">
        <v>15</v>
      </c>
      <c r="K84" s="279"/>
    </row>
    <row r="85" spans="2:11" s="1" customFormat="1" ht="15" customHeight="1">
      <c r="B85" s="290"/>
      <c r="C85" s="291" t="s">
        <v>1491</v>
      </c>
      <c r="D85" s="291"/>
      <c r="E85" s="291"/>
      <c r="F85" s="292" t="s">
        <v>1482</v>
      </c>
      <c r="G85" s="291"/>
      <c r="H85" s="291" t="s">
        <v>1492</v>
      </c>
      <c r="I85" s="291" t="s">
        <v>1478</v>
      </c>
      <c r="J85" s="291">
        <v>20</v>
      </c>
      <c r="K85" s="279"/>
    </row>
    <row r="86" spans="2:11" s="1" customFormat="1" ht="15" customHeight="1">
      <c r="B86" s="290"/>
      <c r="C86" s="291" t="s">
        <v>1493</v>
      </c>
      <c r="D86" s="291"/>
      <c r="E86" s="291"/>
      <c r="F86" s="292" t="s">
        <v>1482</v>
      </c>
      <c r="G86" s="291"/>
      <c r="H86" s="291" t="s">
        <v>1494</v>
      </c>
      <c r="I86" s="291" t="s">
        <v>1478</v>
      </c>
      <c r="J86" s="291">
        <v>20</v>
      </c>
      <c r="K86" s="279"/>
    </row>
    <row r="87" spans="2:11" s="1" customFormat="1" ht="15" customHeight="1">
      <c r="B87" s="290"/>
      <c r="C87" s="267" t="s">
        <v>1495</v>
      </c>
      <c r="D87" s="267"/>
      <c r="E87" s="267"/>
      <c r="F87" s="288" t="s">
        <v>1482</v>
      </c>
      <c r="G87" s="289"/>
      <c r="H87" s="267" t="s">
        <v>1496</v>
      </c>
      <c r="I87" s="267" t="s">
        <v>1478</v>
      </c>
      <c r="J87" s="267">
        <v>50</v>
      </c>
      <c r="K87" s="279"/>
    </row>
    <row r="88" spans="2:11" s="1" customFormat="1" ht="15" customHeight="1">
      <c r="B88" s="290"/>
      <c r="C88" s="267" t="s">
        <v>1497</v>
      </c>
      <c r="D88" s="267"/>
      <c r="E88" s="267"/>
      <c r="F88" s="288" t="s">
        <v>1482</v>
      </c>
      <c r="G88" s="289"/>
      <c r="H88" s="267" t="s">
        <v>1498</v>
      </c>
      <c r="I88" s="267" t="s">
        <v>1478</v>
      </c>
      <c r="J88" s="267">
        <v>20</v>
      </c>
      <c r="K88" s="279"/>
    </row>
    <row r="89" spans="2:11" s="1" customFormat="1" ht="15" customHeight="1">
      <c r="B89" s="290"/>
      <c r="C89" s="267" t="s">
        <v>1499</v>
      </c>
      <c r="D89" s="267"/>
      <c r="E89" s="267"/>
      <c r="F89" s="288" t="s">
        <v>1482</v>
      </c>
      <c r="G89" s="289"/>
      <c r="H89" s="267" t="s">
        <v>1500</v>
      </c>
      <c r="I89" s="267" t="s">
        <v>1478</v>
      </c>
      <c r="J89" s="267">
        <v>20</v>
      </c>
      <c r="K89" s="279"/>
    </row>
    <row r="90" spans="2:11" s="1" customFormat="1" ht="15" customHeight="1">
      <c r="B90" s="290"/>
      <c r="C90" s="267" t="s">
        <v>1501</v>
      </c>
      <c r="D90" s="267"/>
      <c r="E90" s="267"/>
      <c r="F90" s="288" t="s">
        <v>1482</v>
      </c>
      <c r="G90" s="289"/>
      <c r="H90" s="267" t="s">
        <v>1502</v>
      </c>
      <c r="I90" s="267" t="s">
        <v>1478</v>
      </c>
      <c r="J90" s="267">
        <v>50</v>
      </c>
      <c r="K90" s="279"/>
    </row>
    <row r="91" spans="2:11" s="1" customFormat="1" ht="15" customHeight="1">
      <c r="B91" s="290"/>
      <c r="C91" s="267" t="s">
        <v>1503</v>
      </c>
      <c r="D91" s="267"/>
      <c r="E91" s="267"/>
      <c r="F91" s="288" t="s">
        <v>1482</v>
      </c>
      <c r="G91" s="289"/>
      <c r="H91" s="267" t="s">
        <v>1503</v>
      </c>
      <c r="I91" s="267" t="s">
        <v>1478</v>
      </c>
      <c r="J91" s="267">
        <v>50</v>
      </c>
      <c r="K91" s="279"/>
    </row>
    <row r="92" spans="2:11" s="1" customFormat="1" ht="15" customHeight="1">
      <c r="B92" s="290"/>
      <c r="C92" s="267" t="s">
        <v>1504</v>
      </c>
      <c r="D92" s="267"/>
      <c r="E92" s="267"/>
      <c r="F92" s="288" t="s">
        <v>1482</v>
      </c>
      <c r="G92" s="289"/>
      <c r="H92" s="267" t="s">
        <v>1505</v>
      </c>
      <c r="I92" s="267" t="s">
        <v>1478</v>
      </c>
      <c r="J92" s="267">
        <v>255</v>
      </c>
      <c r="K92" s="279"/>
    </row>
    <row r="93" spans="2:11" s="1" customFormat="1" ht="15" customHeight="1">
      <c r="B93" s="290"/>
      <c r="C93" s="267" t="s">
        <v>1506</v>
      </c>
      <c r="D93" s="267"/>
      <c r="E93" s="267"/>
      <c r="F93" s="288" t="s">
        <v>1476</v>
      </c>
      <c r="G93" s="289"/>
      <c r="H93" s="267" t="s">
        <v>1507</v>
      </c>
      <c r="I93" s="267" t="s">
        <v>1508</v>
      </c>
      <c r="J93" s="267"/>
      <c r="K93" s="279"/>
    </row>
    <row r="94" spans="2:11" s="1" customFormat="1" ht="15" customHeight="1">
      <c r="B94" s="290"/>
      <c r="C94" s="267" t="s">
        <v>1509</v>
      </c>
      <c r="D94" s="267"/>
      <c r="E94" s="267"/>
      <c r="F94" s="288" t="s">
        <v>1476</v>
      </c>
      <c r="G94" s="289"/>
      <c r="H94" s="267" t="s">
        <v>1510</v>
      </c>
      <c r="I94" s="267" t="s">
        <v>1511</v>
      </c>
      <c r="J94" s="267"/>
      <c r="K94" s="279"/>
    </row>
    <row r="95" spans="2:11" s="1" customFormat="1" ht="15" customHeight="1">
      <c r="B95" s="290"/>
      <c r="C95" s="267" t="s">
        <v>1512</v>
      </c>
      <c r="D95" s="267"/>
      <c r="E95" s="267"/>
      <c r="F95" s="288" t="s">
        <v>1476</v>
      </c>
      <c r="G95" s="289"/>
      <c r="H95" s="267" t="s">
        <v>1512</v>
      </c>
      <c r="I95" s="267" t="s">
        <v>1511</v>
      </c>
      <c r="J95" s="267"/>
      <c r="K95" s="279"/>
    </row>
    <row r="96" spans="2:11" s="1" customFormat="1" ht="15" customHeight="1">
      <c r="B96" s="290"/>
      <c r="C96" s="267" t="s">
        <v>40</v>
      </c>
      <c r="D96" s="267"/>
      <c r="E96" s="267"/>
      <c r="F96" s="288" t="s">
        <v>1476</v>
      </c>
      <c r="G96" s="289"/>
      <c r="H96" s="267" t="s">
        <v>1513</v>
      </c>
      <c r="I96" s="267" t="s">
        <v>1511</v>
      </c>
      <c r="J96" s="267"/>
      <c r="K96" s="279"/>
    </row>
    <row r="97" spans="2:11" s="1" customFormat="1" ht="15" customHeight="1">
      <c r="B97" s="290"/>
      <c r="C97" s="267" t="s">
        <v>50</v>
      </c>
      <c r="D97" s="267"/>
      <c r="E97" s="267"/>
      <c r="F97" s="288" t="s">
        <v>1476</v>
      </c>
      <c r="G97" s="289"/>
      <c r="H97" s="267" t="s">
        <v>1514</v>
      </c>
      <c r="I97" s="267" t="s">
        <v>1511</v>
      </c>
      <c r="J97" s="267"/>
      <c r="K97" s="279"/>
    </row>
    <row r="98" spans="2:11" s="1" customFormat="1" ht="15" customHeight="1">
      <c r="B98" s="293"/>
      <c r="C98" s="294"/>
      <c r="D98" s="294"/>
      <c r="E98" s="294"/>
      <c r="F98" s="294"/>
      <c r="G98" s="294"/>
      <c r="H98" s="294"/>
      <c r="I98" s="294"/>
      <c r="J98" s="294"/>
      <c r="K98" s="295"/>
    </row>
    <row r="99" spans="2:11" s="1" customFormat="1" ht="18.75" customHeight="1">
      <c r="B99" s="296"/>
      <c r="C99" s="297"/>
      <c r="D99" s="297"/>
      <c r="E99" s="297"/>
      <c r="F99" s="297"/>
      <c r="G99" s="297"/>
      <c r="H99" s="297"/>
      <c r="I99" s="297"/>
      <c r="J99" s="297"/>
      <c r="K99" s="296"/>
    </row>
    <row r="100" spans="2:11" s="1" customFormat="1" ht="18.75" customHeight="1">
      <c r="B100" s="274"/>
      <c r="C100" s="274"/>
      <c r="D100" s="274"/>
      <c r="E100" s="274"/>
      <c r="F100" s="274"/>
      <c r="G100" s="274"/>
      <c r="H100" s="274"/>
      <c r="I100" s="274"/>
      <c r="J100" s="274"/>
      <c r="K100" s="274"/>
    </row>
    <row r="101" spans="2:11" s="1" customFormat="1" ht="7.5" customHeight="1">
      <c r="B101" s="275"/>
      <c r="C101" s="276"/>
      <c r="D101" s="276"/>
      <c r="E101" s="276"/>
      <c r="F101" s="276"/>
      <c r="G101" s="276"/>
      <c r="H101" s="276"/>
      <c r="I101" s="276"/>
      <c r="J101" s="276"/>
      <c r="K101" s="277"/>
    </row>
    <row r="102" spans="2:11" s="1" customFormat="1" ht="45" customHeight="1">
      <c r="B102" s="278"/>
      <c r="C102" s="386" t="s">
        <v>1515</v>
      </c>
      <c r="D102" s="386"/>
      <c r="E102" s="386"/>
      <c r="F102" s="386"/>
      <c r="G102" s="386"/>
      <c r="H102" s="386"/>
      <c r="I102" s="386"/>
      <c r="J102" s="386"/>
      <c r="K102" s="279"/>
    </row>
    <row r="103" spans="2:11" s="1" customFormat="1" ht="17.25" customHeight="1">
      <c r="B103" s="278"/>
      <c r="C103" s="280" t="s">
        <v>1470</v>
      </c>
      <c r="D103" s="280"/>
      <c r="E103" s="280"/>
      <c r="F103" s="280" t="s">
        <v>1471</v>
      </c>
      <c r="G103" s="281"/>
      <c r="H103" s="280" t="s">
        <v>56</v>
      </c>
      <c r="I103" s="280" t="s">
        <v>59</v>
      </c>
      <c r="J103" s="280" t="s">
        <v>1472</v>
      </c>
      <c r="K103" s="279"/>
    </row>
    <row r="104" spans="2:11" s="1" customFormat="1" ht="17.25" customHeight="1">
      <c r="B104" s="278"/>
      <c r="C104" s="282" t="s">
        <v>1473</v>
      </c>
      <c r="D104" s="282"/>
      <c r="E104" s="282"/>
      <c r="F104" s="283" t="s">
        <v>1474</v>
      </c>
      <c r="G104" s="284"/>
      <c r="H104" s="282"/>
      <c r="I104" s="282"/>
      <c r="J104" s="282" t="s">
        <v>1475</v>
      </c>
      <c r="K104" s="279"/>
    </row>
    <row r="105" spans="2:11" s="1" customFormat="1" ht="5.25" customHeight="1">
      <c r="B105" s="278"/>
      <c r="C105" s="280"/>
      <c r="D105" s="280"/>
      <c r="E105" s="280"/>
      <c r="F105" s="280"/>
      <c r="G105" s="298"/>
      <c r="H105" s="280"/>
      <c r="I105" s="280"/>
      <c r="J105" s="280"/>
      <c r="K105" s="279"/>
    </row>
    <row r="106" spans="2:11" s="1" customFormat="1" ht="15" customHeight="1">
      <c r="B106" s="278"/>
      <c r="C106" s="267" t="s">
        <v>55</v>
      </c>
      <c r="D106" s="287"/>
      <c r="E106" s="287"/>
      <c r="F106" s="288" t="s">
        <v>1476</v>
      </c>
      <c r="G106" s="267"/>
      <c r="H106" s="267" t="s">
        <v>1516</v>
      </c>
      <c r="I106" s="267" t="s">
        <v>1478</v>
      </c>
      <c r="J106" s="267">
        <v>20</v>
      </c>
      <c r="K106" s="279"/>
    </row>
    <row r="107" spans="2:11" s="1" customFormat="1" ht="15" customHeight="1">
      <c r="B107" s="278"/>
      <c r="C107" s="267" t="s">
        <v>1479</v>
      </c>
      <c r="D107" s="267"/>
      <c r="E107" s="267"/>
      <c r="F107" s="288" t="s">
        <v>1476</v>
      </c>
      <c r="G107" s="267"/>
      <c r="H107" s="267" t="s">
        <v>1516</v>
      </c>
      <c r="I107" s="267" t="s">
        <v>1478</v>
      </c>
      <c r="J107" s="267">
        <v>120</v>
      </c>
      <c r="K107" s="279"/>
    </row>
    <row r="108" spans="2:11" s="1" customFormat="1" ht="15" customHeight="1">
      <c r="B108" s="290"/>
      <c r="C108" s="267" t="s">
        <v>1481</v>
      </c>
      <c r="D108" s="267"/>
      <c r="E108" s="267"/>
      <c r="F108" s="288" t="s">
        <v>1482</v>
      </c>
      <c r="G108" s="267"/>
      <c r="H108" s="267" t="s">
        <v>1516</v>
      </c>
      <c r="I108" s="267" t="s">
        <v>1478</v>
      </c>
      <c r="J108" s="267">
        <v>50</v>
      </c>
      <c r="K108" s="279"/>
    </row>
    <row r="109" spans="2:11" s="1" customFormat="1" ht="15" customHeight="1">
      <c r="B109" s="290"/>
      <c r="C109" s="267" t="s">
        <v>1484</v>
      </c>
      <c r="D109" s="267"/>
      <c r="E109" s="267"/>
      <c r="F109" s="288" t="s">
        <v>1476</v>
      </c>
      <c r="G109" s="267"/>
      <c r="H109" s="267" t="s">
        <v>1516</v>
      </c>
      <c r="I109" s="267" t="s">
        <v>1486</v>
      </c>
      <c r="J109" s="267"/>
      <c r="K109" s="279"/>
    </row>
    <row r="110" spans="2:11" s="1" customFormat="1" ht="15" customHeight="1">
      <c r="B110" s="290"/>
      <c r="C110" s="267" t="s">
        <v>1495</v>
      </c>
      <c r="D110" s="267"/>
      <c r="E110" s="267"/>
      <c r="F110" s="288" t="s">
        <v>1482</v>
      </c>
      <c r="G110" s="267"/>
      <c r="H110" s="267" t="s">
        <v>1516</v>
      </c>
      <c r="I110" s="267" t="s">
        <v>1478</v>
      </c>
      <c r="J110" s="267">
        <v>50</v>
      </c>
      <c r="K110" s="279"/>
    </row>
    <row r="111" spans="2:11" s="1" customFormat="1" ht="15" customHeight="1">
      <c r="B111" s="290"/>
      <c r="C111" s="267" t="s">
        <v>1503</v>
      </c>
      <c r="D111" s="267"/>
      <c r="E111" s="267"/>
      <c r="F111" s="288" t="s">
        <v>1482</v>
      </c>
      <c r="G111" s="267"/>
      <c r="H111" s="267" t="s">
        <v>1516</v>
      </c>
      <c r="I111" s="267" t="s">
        <v>1478</v>
      </c>
      <c r="J111" s="267">
        <v>50</v>
      </c>
      <c r="K111" s="279"/>
    </row>
    <row r="112" spans="2:11" s="1" customFormat="1" ht="15" customHeight="1">
      <c r="B112" s="290"/>
      <c r="C112" s="267" t="s">
        <v>1501</v>
      </c>
      <c r="D112" s="267"/>
      <c r="E112" s="267"/>
      <c r="F112" s="288" t="s">
        <v>1482</v>
      </c>
      <c r="G112" s="267"/>
      <c r="H112" s="267" t="s">
        <v>1516</v>
      </c>
      <c r="I112" s="267" t="s">
        <v>1478</v>
      </c>
      <c r="J112" s="267">
        <v>50</v>
      </c>
      <c r="K112" s="279"/>
    </row>
    <row r="113" spans="2:11" s="1" customFormat="1" ht="15" customHeight="1">
      <c r="B113" s="290"/>
      <c r="C113" s="267" t="s">
        <v>55</v>
      </c>
      <c r="D113" s="267"/>
      <c r="E113" s="267"/>
      <c r="F113" s="288" t="s">
        <v>1476</v>
      </c>
      <c r="G113" s="267"/>
      <c r="H113" s="267" t="s">
        <v>1517</v>
      </c>
      <c r="I113" s="267" t="s">
        <v>1478</v>
      </c>
      <c r="J113" s="267">
        <v>20</v>
      </c>
      <c r="K113" s="279"/>
    </row>
    <row r="114" spans="2:11" s="1" customFormat="1" ht="15" customHeight="1">
      <c r="B114" s="290"/>
      <c r="C114" s="267" t="s">
        <v>1518</v>
      </c>
      <c r="D114" s="267"/>
      <c r="E114" s="267"/>
      <c r="F114" s="288" t="s">
        <v>1476</v>
      </c>
      <c r="G114" s="267"/>
      <c r="H114" s="267" t="s">
        <v>1519</v>
      </c>
      <c r="I114" s="267" t="s">
        <v>1478</v>
      </c>
      <c r="J114" s="267">
        <v>120</v>
      </c>
      <c r="K114" s="279"/>
    </row>
    <row r="115" spans="2:11" s="1" customFormat="1" ht="15" customHeight="1">
      <c r="B115" s="290"/>
      <c r="C115" s="267" t="s">
        <v>40</v>
      </c>
      <c r="D115" s="267"/>
      <c r="E115" s="267"/>
      <c r="F115" s="288" t="s">
        <v>1476</v>
      </c>
      <c r="G115" s="267"/>
      <c r="H115" s="267" t="s">
        <v>1520</v>
      </c>
      <c r="I115" s="267" t="s">
        <v>1511</v>
      </c>
      <c r="J115" s="267"/>
      <c r="K115" s="279"/>
    </row>
    <row r="116" spans="2:11" s="1" customFormat="1" ht="15" customHeight="1">
      <c r="B116" s="290"/>
      <c r="C116" s="267" t="s">
        <v>50</v>
      </c>
      <c r="D116" s="267"/>
      <c r="E116" s="267"/>
      <c r="F116" s="288" t="s">
        <v>1476</v>
      </c>
      <c r="G116" s="267"/>
      <c r="H116" s="267" t="s">
        <v>1521</v>
      </c>
      <c r="I116" s="267" t="s">
        <v>1511</v>
      </c>
      <c r="J116" s="267"/>
      <c r="K116" s="279"/>
    </row>
    <row r="117" spans="2:11" s="1" customFormat="1" ht="15" customHeight="1">
      <c r="B117" s="290"/>
      <c r="C117" s="267" t="s">
        <v>59</v>
      </c>
      <c r="D117" s="267"/>
      <c r="E117" s="267"/>
      <c r="F117" s="288" t="s">
        <v>1476</v>
      </c>
      <c r="G117" s="267"/>
      <c r="H117" s="267" t="s">
        <v>1522</v>
      </c>
      <c r="I117" s="267" t="s">
        <v>1523</v>
      </c>
      <c r="J117" s="267"/>
      <c r="K117" s="279"/>
    </row>
    <row r="118" spans="2:11" s="1" customFormat="1" ht="15" customHeight="1">
      <c r="B118" s="293"/>
      <c r="C118" s="299"/>
      <c r="D118" s="299"/>
      <c r="E118" s="299"/>
      <c r="F118" s="299"/>
      <c r="G118" s="299"/>
      <c r="H118" s="299"/>
      <c r="I118" s="299"/>
      <c r="J118" s="299"/>
      <c r="K118" s="295"/>
    </row>
    <row r="119" spans="2:11" s="1" customFormat="1" ht="18.75" customHeight="1">
      <c r="B119" s="300"/>
      <c r="C119" s="301"/>
      <c r="D119" s="301"/>
      <c r="E119" s="301"/>
      <c r="F119" s="302"/>
      <c r="G119" s="301"/>
      <c r="H119" s="301"/>
      <c r="I119" s="301"/>
      <c r="J119" s="301"/>
      <c r="K119" s="300"/>
    </row>
    <row r="120" spans="2:11" s="1" customFormat="1" ht="18.75" customHeight="1">
      <c r="B120" s="274"/>
      <c r="C120" s="274"/>
      <c r="D120" s="274"/>
      <c r="E120" s="274"/>
      <c r="F120" s="274"/>
      <c r="G120" s="274"/>
      <c r="H120" s="274"/>
      <c r="I120" s="274"/>
      <c r="J120" s="274"/>
      <c r="K120" s="274"/>
    </row>
    <row r="121" spans="2:11" s="1" customFormat="1" ht="7.5" customHeight="1">
      <c r="B121" s="303"/>
      <c r="C121" s="304"/>
      <c r="D121" s="304"/>
      <c r="E121" s="304"/>
      <c r="F121" s="304"/>
      <c r="G121" s="304"/>
      <c r="H121" s="304"/>
      <c r="I121" s="304"/>
      <c r="J121" s="304"/>
      <c r="K121" s="305"/>
    </row>
    <row r="122" spans="2:11" s="1" customFormat="1" ht="45" customHeight="1">
      <c r="B122" s="306"/>
      <c r="C122" s="387" t="s">
        <v>1524</v>
      </c>
      <c r="D122" s="387"/>
      <c r="E122" s="387"/>
      <c r="F122" s="387"/>
      <c r="G122" s="387"/>
      <c r="H122" s="387"/>
      <c r="I122" s="387"/>
      <c r="J122" s="387"/>
      <c r="K122" s="307"/>
    </row>
    <row r="123" spans="2:11" s="1" customFormat="1" ht="17.25" customHeight="1">
      <c r="B123" s="308"/>
      <c r="C123" s="280" t="s">
        <v>1470</v>
      </c>
      <c r="D123" s="280"/>
      <c r="E123" s="280"/>
      <c r="F123" s="280" t="s">
        <v>1471</v>
      </c>
      <c r="G123" s="281"/>
      <c r="H123" s="280" t="s">
        <v>56</v>
      </c>
      <c r="I123" s="280" t="s">
        <v>59</v>
      </c>
      <c r="J123" s="280" t="s">
        <v>1472</v>
      </c>
      <c r="K123" s="309"/>
    </row>
    <row r="124" spans="2:11" s="1" customFormat="1" ht="17.25" customHeight="1">
      <c r="B124" s="308"/>
      <c r="C124" s="282" t="s">
        <v>1473</v>
      </c>
      <c r="D124" s="282"/>
      <c r="E124" s="282"/>
      <c r="F124" s="283" t="s">
        <v>1474</v>
      </c>
      <c r="G124" s="284"/>
      <c r="H124" s="282"/>
      <c r="I124" s="282"/>
      <c r="J124" s="282" t="s">
        <v>1475</v>
      </c>
      <c r="K124" s="309"/>
    </row>
    <row r="125" spans="2:11" s="1" customFormat="1" ht="5.25" customHeight="1">
      <c r="B125" s="310"/>
      <c r="C125" s="285"/>
      <c r="D125" s="285"/>
      <c r="E125" s="285"/>
      <c r="F125" s="285"/>
      <c r="G125" s="311"/>
      <c r="H125" s="285"/>
      <c r="I125" s="285"/>
      <c r="J125" s="285"/>
      <c r="K125" s="312"/>
    </row>
    <row r="126" spans="2:11" s="1" customFormat="1" ht="15" customHeight="1">
      <c r="B126" s="310"/>
      <c r="C126" s="267" t="s">
        <v>1479</v>
      </c>
      <c r="D126" s="287"/>
      <c r="E126" s="287"/>
      <c r="F126" s="288" t="s">
        <v>1476</v>
      </c>
      <c r="G126" s="267"/>
      <c r="H126" s="267" t="s">
        <v>1516</v>
      </c>
      <c r="I126" s="267" t="s">
        <v>1478</v>
      </c>
      <c r="J126" s="267">
        <v>120</v>
      </c>
      <c r="K126" s="313"/>
    </row>
    <row r="127" spans="2:11" s="1" customFormat="1" ht="15" customHeight="1">
      <c r="B127" s="310"/>
      <c r="C127" s="267" t="s">
        <v>1525</v>
      </c>
      <c r="D127" s="267"/>
      <c r="E127" s="267"/>
      <c r="F127" s="288" t="s">
        <v>1476</v>
      </c>
      <c r="G127" s="267"/>
      <c r="H127" s="267" t="s">
        <v>1526</v>
      </c>
      <c r="I127" s="267" t="s">
        <v>1478</v>
      </c>
      <c r="J127" s="267" t="s">
        <v>1527</v>
      </c>
      <c r="K127" s="313"/>
    </row>
    <row r="128" spans="2:11" s="1" customFormat="1" ht="15" customHeight="1">
      <c r="B128" s="310"/>
      <c r="C128" s="267" t="s">
        <v>1424</v>
      </c>
      <c r="D128" s="267"/>
      <c r="E128" s="267"/>
      <c r="F128" s="288" t="s">
        <v>1476</v>
      </c>
      <c r="G128" s="267"/>
      <c r="H128" s="267" t="s">
        <v>1528</v>
      </c>
      <c r="I128" s="267" t="s">
        <v>1478</v>
      </c>
      <c r="J128" s="267" t="s">
        <v>1527</v>
      </c>
      <c r="K128" s="313"/>
    </row>
    <row r="129" spans="2:11" s="1" customFormat="1" ht="15" customHeight="1">
      <c r="B129" s="310"/>
      <c r="C129" s="267" t="s">
        <v>1487</v>
      </c>
      <c r="D129" s="267"/>
      <c r="E129" s="267"/>
      <c r="F129" s="288" t="s">
        <v>1482</v>
      </c>
      <c r="G129" s="267"/>
      <c r="H129" s="267" t="s">
        <v>1488</v>
      </c>
      <c r="I129" s="267" t="s">
        <v>1478</v>
      </c>
      <c r="J129" s="267">
        <v>15</v>
      </c>
      <c r="K129" s="313"/>
    </row>
    <row r="130" spans="2:11" s="1" customFormat="1" ht="15" customHeight="1">
      <c r="B130" s="310"/>
      <c r="C130" s="291" t="s">
        <v>1489</v>
      </c>
      <c r="D130" s="291"/>
      <c r="E130" s="291"/>
      <c r="F130" s="292" t="s">
        <v>1482</v>
      </c>
      <c r="G130" s="291"/>
      <c r="H130" s="291" t="s">
        <v>1490</v>
      </c>
      <c r="I130" s="291" t="s">
        <v>1478</v>
      </c>
      <c r="J130" s="291">
        <v>15</v>
      </c>
      <c r="K130" s="313"/>
    </row>
    <row r="131" spans="2:11" s="1" customFormat="1" ht="15" customHeight="1">
      <c r="B131" s="310"/>
      <c r="C131" s="291" t="s">
        <v>1491</v>
      </c>
      <c r="D131" s="291"/>
      <c r="E131" s="291"/>
      <c r="F131" s="292" t="s">
        <v>1482</v>
      </c>
      <c r="G131" s="291"/>
      <c r="H131" s="291" t="s">
        <v>1492</v>
      </c>
      <c r="I131" s="291" t="s">
        <v>1478</v>
      </c>
      <c r="J131" s="291">
        <v>20</v>
      </c>
      <c r="K131" s="313"/>
    </row>
    <row r="132" spans="2:11" s="1" customFormat="1" ht="15" customHeight="1">
      <c r="B132" s="310"/>
      <c r="C132" s="291" t="s">
        <v>1493</v>
      </c>
      <c r="D132" s="291"/>
      <c r="E132" s="291"/>
      <c r="F132" s="292" t="s">
        <v>1482</v>
      </c>
      <c r="G132" s="291"/>
      <c r="H132" s="291" t="s">
        <v>1494</v>
      </c>
      <c r="I132" s="291" t="s">
        <v>1478</v>
      </c>
      <c r="J132" s="291">
        <v>20</v>
      </c>
      <c r="K132" s="313"/>
    </row>
    <row r="133" spans="2:11" s="1" customFormat="1" ht="15" customHeight="1">
      <c r="B133" s="310"/>
      <c r="C133" s="267" t="s">
        <v>1481</v>
      </c>
      <c r="D133" s="267"/>
      <c r="E133" s="267"/>
      <c r="F133" s="288" t="s">
        <v>1482</v>
      </c>
      <c r="G133" s="267"/>
      <c r="H133" s="267" t="s">
        <v>1516</v>
      </c>
      <c r="I133" s="267" t="s">
        <v>1478</v>
      </c>
      <c r="J133" s="267">
        <v>50</v>
      </c>
      <c r="K133" s="313"/>
    </row>
    <row r="134" spans="2:11" s="1" customFormat="1" ht="15" customHeight="1">
      <c r="B134" s="310"/>
      <c r="C134" s="267" t="s">
        <v>1495</v>
      </c>
      <c r="D134" s="267"/>
      <c r="E134" s="267"/>
      <c r="F134" s="288" t="s">
        <v>1482</v>
      </c>
      <c r="G134" s="267"/>
      <c r="H134" s="267" t="s">
        <v>1516</v>
      </c>
      <c r="I134" s="267" t="s">
        <v>1478</v>
      </c>
      <c r="J134" s="267">
        <v>50</v>
      </c>
      <c r="K134" s="313"/>
    </row>
    <row r="135" spans="2:11" s="1" customFormat="1" ht="15" customHeight="1">
      <c r="B135" s="310"/>
      <c r="C135" s="267" t="s">
        <v>1501</v>
      </c>
      <c r="D135" s="267"/>
      <c r="E135" s="267"/>
      <c r="F135" s="288" t="s">
        <v>1482</v>
      </c>
      <c r="G135" s="267"/>
      <c r="H135" s="267" t="s">
        <v>1516</v>
      </c>
      <c r="I135" s="267" t="s">
        <v>1478</v>
      </c>
      <c r="J135" s="267">
        <v>50</v>
      </c>
      <c r="K135" s="313"/>
    </row>
    <row r="136" spans="2:11" s="1" customFormat="1" ht="15" customHeight="1">
      <c r="B136" s="310"/>
      <c r="C136" s="267" t="s">
        <v>1503</v>
      </c>
      <c r="D136" s="267"/>
      <c r="E136" s="267"/>
      <c r="F136" s="288" t="s">
        <v>1482</v>
      </c>
      <c r="G136" s="267"/>
      <c r="H136" s="267" t="s">
        <v>1516</v>
      </c>
      <c r="I136" s="267" t="s">
        <v>1478</v>
      </c>
      <c r="J136" s="267">
        <v>50</v>
      </c>
      <c r="K136" s="313"/>
    </row>
    <row r="137" spans="2:11" s="1" customFormat="1" ht="15" customHeight="1">
      <c r="B137" s="310"/>
      <c r="C137" s="267" t="s">
        <v>1504</v>
      </c>
      <c r="D137" s="267"/>
      <c r="E137" s="267"/>
      <c r="F137" s="288" t="s">
        <v>1482</v>
      </c>
      <c r="G137" s="267"/>
      <c r="H137" s="267" t="s">
        <v>1529</v>
      </c>
      <c r="I137" s="267" t="s">
        <v>1478</v>
      </c>
      <c r="J137" s="267">
        <v>255</v>
      </c>
      <c r="K137" s="313"/>
    </row>
    <row r="138" spans="2:11" s="1" customFormat="1" ht="15" customHeight="1">
      <c r="B138" s="310"/>
      <c r="C138" s="267" t="s">
        <v>1506</v>
      </c>
      <c r="D138" s="267"/>
      <c r="E138" s="267"/>
      <c r="F138" s="288" t="s">
        <v>1476</v>
      </c>
      <c r="G138" s="267"/>
      <c r="H138" s="267" t="s">
        <v>1530</v>
      </c>
      <c r="I138" s="267" t="s">
        <v>1508</v>
      </c>
      <c r="J138" s="267"/>
      <c r="K138" s="313"/>
    </row>
    <row r="139" spans="2:11" s="1" customFormat="1" ht="15" customHeight="1">
      <c r="B139" s="310"/>
      <c r="C139" s="267" t="s">
        <v>1509</v>
      </c>
      <c r="D139" s="267"/>
      <c r="E139" s="267"/>
      <c r="F139" s="288" t="s">
        <v>1476</v>
      </c>
      <c r="G139" s="267"/>
      <c r="H139" s="267" t="s">
        <v>1531</v>
      </c>
      <c r="I139" s="267" t="s">
        <v>1511</v>
      </c>
      <c r="J139" s="267"/>
      <c r="K139" s="313"/>
    </row>
    <row r="140" spans="2:11" s="1" customFormat="1" ht="15" customHeight="1">
      <c r="B140" s="310"/>
      <c r="C140" s="267" t="s">
        <v>1512</v>
      </c>
      <c r="D140" s="267"/>
      <c r="E140" s="267"/>
      <c r="F140" s="288" t="s">
        <v>1476</v>
      </c>
      <c r="G140" s="267"/>
      <c r="H140" s="267" t="s">
        <v>1512</v>
      </c>
      <c r="I140" s="267" t="s">
        <v>1511</v>
      </c>
      <c r="J140" s="267"/>
      <c r="K140" s="313"/>
    </row>
    <row r="141" spans="2:11" s="1" customFormat="1" ht="15" customHeight="1">
      <c r="B141" s="310"/>
      <c r="C141" s="267" t="s">
        <v>40</v>
      </c>
      <c r="D141" s="267"/>
      <c r="E141" s="267"/>
      <c r="F141" s="288" t="s">
        <v>1476</v>
      </c>
      <c r="G141" s="267"/>
      <c r="H141" s="267" t="s">
        <v>1532</v>
      </c>
      <c r="I141" s="267" t="s">
        <v>1511</v>
      </c>
      <c r="J141" s="267"/>
      <c r="K141" s="313"/>
    </row>
    <row r="142" spans="2:11" s="1" customFormat="1" ht="15" customHeight="1">
      <c r="B142" s="310"/>
      <c r="C142" s="267" t="s">
        <v>1533</v>
      </c>
      <c r="D142" s="267"/>
      <c r="E142" s="267"/>
      <c r="F142" s="288" t="s">
        <v>1476</v>
      </c>
      <c r="G142" s="267"/>
      <c r="H142" s="267" t="s">
        <v>1534</v>
      </c>
      <c r="I142" s="267" t="s">
        <v>1511</v>
      </c>
      <c r="J142" s="267"/>
      <c r="K142" s="313"/>
    </row>
    <row r="143" spans="2:11" s="1" customFormat="1" ht="15" customHeight="1">
      <c r="B143" s="314"/>
      <c r="C143" s="315"/>
      <c r="D143" s="315"/>
      <c r="E143" s="315"/>
      <c r="F143" s="315"/>
      <c r="G143" s="315"/>
      <c r="H143" s="315"/>
      <c r="I143" s="315"/>
      <c r="J143" s="315"/>
      <c r="K143" s="316"/>
    </row>
    <row r="144" spans="2:11" s="1" customFormat="1" ht="18.75" customHeight="1">
      <c r="B144" s="301"/>
      <c r="C144" s="301"/>
      <c r="D144" s="301"/>
      <c r="E144" s="301"/>
      <c r="F144" s="302"/>
      <c r="G144" s="301"/>
      <c r="H144" s="301"/>
      <c r="I144" s="301"/>
      <c r="J144" s="301"/>
      <c r="K144" s="301"/>
    </row>
    <row r="145" spans="2:11" s="1" customFormat="1" ht="18.75" customHeight="1">
      <c r="B145" s="274"/>
      <c r="C145" s="274"/>
      <c r="D145" s="274"/>
      <c r="E145" s="274"/>
      <c r="F145" s="274"/>
      <c r="G145" s="274"/>
      <c r="H145" s="274"/>
      <c r="I145" s="274"/>
      <c r="J145" s="274"/>
      <c r="K145" s="274"/>
    </row>
    <row r="146" spans="2:11" s="1" customFormat="1" ht="7.5" customHeight="1">
      <c r="B146" s="275"/>
      <c r="C146" s="276"/>
      <c r="D146" s="276"/>
      <c r="E146" s="276"/>
      <c r="F146" s="276"/>
      <c r="G146" s="276"/>
      <c r="H146" s="276"/>
      <c r="I146" s="276"/>
      <c r="J146" s="276"/>
      <c r="K146" s="277"/>
    </row>
    <row r="147" spans="2:11" s="1" customFormat="1" ht="45" customHeight="1">
      <c r="B147" s="278"/>
      <c r="C147" s="386" t="s">
        <v>1535</v>
      </c>
      <c r="D147" s="386"/>
      <c r="E147" s="386"/>
      <c r="F147" s="386"/>
      <c r="G147" s="386"/>
      <c r="H147" s="386"/>
      <c r="I147" s="386"/>
      <c r="J147" s="386"/>
      <c r="K147" s="279"/>
    </row>
    <row r="148" spans="2:11" s="1" customFormat="1" ht="17.25" customHeight="1">
      <c r="B148" s="278"/>
      <c r="C148" s="280" t="s">
        <v>1470</v>
      </c>
      <c r="D148" s="280"/>
      <c r="E148" s="280"/>
      <c r="F148" s="280" t="s">
        <v>1471</v>
      </c>
      <c r="G148" s="281"/>
      <c r="H148" s="280" t="s">
        <v>56</v>
      </c>
      <c r="I148" s="280" t="s">
        <v>59</v>
      </c>
      <c r="J148" s="280" t="s">
        <v>1472</v>
      </c>
      <c r="K148" s="279"/>
    </row>
    <row r="149" spans="2:11" s="1" customFormat="1" ht="17.25" customHeight="1">
      <c r="B149" s="278"/>
      <c r="C149" s="282" t="s">
        <v>1473</v>
      </c>
      <c r="D149" s="282"/>
      <c r="E149" s="282"/>
      <c r="F149" s="283" t="s">
        <v>1474</v>
      </c>
      <c r="G149" s="284"/>
      <c r="H149" s="282"/>
      <c r="I149" s="282"/>
      <c r="J149" s="282" t="s">
        <v>1475</v>
      </c>
      <c r="K149" s="279"/>
    </row>
    <row r="150" spans="2:11" s="1" customFormat="1" ht="5.25" customHeight="1">
      <c r="B150" s="290"/>
      <c r="C150" s="285"/>
      <c r="D150" s="285"/>
      <c r="E150" s="285"/>
      <c r="F150" s="285"/>
      <c r="G150" s="286"/>
      <c r="H150" s="285"/>
      <c r="I150" s="285"/>
      <c r="J150" s="285"/>
      <c r="K150" s="313"/>
    </row>
    <row r="151" spans="2:11" s="1" customFormat="1" ht="15" customHeight="1">
      <c r="B151" s="290"/>
      <c r="C151" s="317" t="s">
        <v>1479</v>
      </c>
      <c r="D151" s="267"/>
      <c r="E151" s="267"/>
      <c r="F151" s="318" t="s">
        <v>1476</v>
      </c>
      <c r="G151" s="267"/>
      <c r="H151" s="317" t="s">
        <v>1516</v>
      </c>
      <c r="I151" s="317" t="s">
        <v>1478</v>
      </c>
      <c r="J151" s="317">
        <v>120</v>
      </c>
      <c r="K151" s="313"/>
    </row>
    <row r="152" spans="2:11" s="1" customFormat="1" ht="15" customHeight="1">
      <c r="B152" s="290"/>
      <c r="C152" s="317" t="s">
        <v>1525</v>
      </c>
      <c r="D152" s="267"/>
      <c r="E152" s="267"/>
      <c r="F152" s="318" t="s">
        <v>1476</v>
      </c>
      <c r="G152" s="267"/>
      <c r="H152" s="317" t="s">
        <v>1536</v>
      </c>
      <c r="I152" s="317" t="s">
        <v>1478</v>
      </c>
      <c r="J152" s="317" t="s">
        <v>1527</v>
      </c>
      <c r="K152" s="313"/>
    </row>
    <row r="153" spans="2:11" s="1" customFormat="1" ht="15" customHeight="1">
      <c r="B153" s="290"/>
      <c r="C153" s="317" t="s">
        <v>1424</v>
      </c>
      <c r="D153" s="267"/>
      <c r="E153" s="267"/>
      <c r="F153" s="318" t="s">
        <v>1476</v>
      </c>
      <c r="G153" s="267"/>
      <c r="H153" s="317" t="s">
        <v>1537</v>
      </c>
      <c r="I153" s="317" t="s">
        <v>1478</v>
      </c>
      <c r="J153" s="317" t="s">
        <v>1527</v>
      </c>
      <c r="K153" s="313"/>
    </row>
    <row r="154" spans="2:11" s="1" customFormat="1" ht="15" customHeight="1">
      <c r="B154" s="290"/>
      <c r="C154" s="317" t="s">
        <v>1481</v>
      </c>
      <c r="D154" s="267"/>
      <c r="E154" s="267"/>
      <c r="F154" s="318" t="s">
        <v>1482</v>
      </c>
      <c r="G154" s="267"/>
      <c r="H154" s="317" t="s">
        <v>1516</v>
      </c>
      <c r="I154" s="317" t="s">
        <v>1478</v>
      </c>
      <c r="J154" s="317">
        <v>50</v>
      </c>
      <c r="K154" s="313"/>
    </row>
    <row r="155" spans="2:11" s="1" customFormat="1" ht="15" customHeight="1">
      <c r="B155" s="290"/>
      <c r="C155" s="317" t="s">
        <v>1484</v>
      </c>
      <c r="D155" s="267"/>
      <c r="E155" s="267"/>
      <c r="F155" s="318" t="s">
        <v>1476</v>
      </c>
      <c r="G155" s="267"/>
      <c r="H155" s="317" t="s">
        <v>1516</v>
      </c>
      <c r="I155" s="317" t="s">
        <v>1486</v>
      </c>
      <c r="J155" s="317"/>
      <c r="K155" s="313"/>
    </row>
    <row r="156" spans="2:11" s="1" customFormat="1" ht="15" customHeight="1">
      <c r="B156" s="290"/>
      <c r="C156" s="317" t="s">
        <v>1495</v>
      </c>
      <c r="D156" s="267"/>
      <c r="E156" s="267"/>
      <c r="F156" s="318" t="s">
        <v>1482</v>
      </c>
      <c r="G156" s="267"/>
      <c r="H156" s="317" t="s">
        <v>1516</v>
      </c>
      <c r="I156" s="317" t="s">
        <v>1478</v>
      </c>
      <c r="J156" s="317">
        <v>50</v>
      </c>
      <c r="K156" s="313"/>
    </row>
    <row r="157" spans="2:11" s="1" customFormat="1" ht="15" customHeight="1">
      <c r="B157" s="290"/>
      <c r="C157" s="317" t="s">
        <v>1503</v>
      </c>
      <c r="D157" s="267"/>
      <c r="E157" s="267"/>
      <c r="F157" s="318" t="s">
        <v>1482</v>
      </c>
      <c r="G157" s="267"/>
      <c r="H157" s="317" t="s">
        <v>1516</v>
      </c>
      <c r="I157" s="317" t="s">
        <v>1478</v>
      </c>
      <c r="J157" s="317">
        <v>50</v>
      </c>
      <c r="K157" s="313"/>
    </row>
    <row r="158" spans="2:11" s="1" customFormat="1" ht="15" customHeight="1">
      <c r="B158" s="290"/>
      <c r="C158" s="317" t="s">
        <v>1501</v>
      </c>
      <c r="D158" s="267"/>
      <c r="E158" s="267"/>
      <c r="F158" s="318" t="s">
        <v>1482</v>
      </c>
      <c r="G158" s="267"/>
      <c r="H158" s="317" t="s">
        <v>1516</v>
      </c>
      <c r="I158" s="317" t="s">
        <v>1478</v>
      </c>
      <c r="J158" s="317">
        <v>50</v>
      </c>
      <c r="K158" s="313"/>
    </row>
    <row r="159" spans="2:11" s="1" customFormat="1" ht="15" customHeight="1">
      <c r="B159" s="290"/>
      <c r="C159" s="317" t="s">
        <v>87</v>
      </c>
      <c r="D159" s="267"/>
      <c r="E159" s="267"/>
      <c r="F159" s="318" t="s">
        <v>1476</v>
      </c>
      <c r="G159" s="267"/>
      <c r="H159" s="317" t="s">
        <v>1538</v>
      </c>
      <c r="I159" s="317" t="s">
        <v>1478</v>
      </c>
      <c r="J159" s="317" t="s">
        <v>1539</v>
      </c>
      <c r="K159" s="313"/>
    </row>
    <row r="160" spans="2:11" s="1" customFormat="1" ht="15" customHeight="1">
      <c r="B160" s="290"/>
      <c r="C160" s="317" t="s">
        <v>1540</v>
      </c>
      <c r="D160" s="267"/>
      <c r="E160" s="267"/>
      <c r="F160" s="318" t="s">
        <v>1476</v>
      </c>
      <c r="G160" s="267"/>
      <c r="H160" s="317" t="s">
        <v>1541</v>
      </c>
      <c r="I160" s="317" t="s">
        <v>1511</v>
      </c>
      <c r="J160" s="317"/>
      <c r="K160" s="313"/>
    </row>
    <row r="161" spans="2:11" s="1" customFormat="1" ht="15" customHeight="1">
      <c r="B161" s="319"/>
      <c r="C161" s="299"/>
      <c r="D161" s="299"/>
      <c r="E161" s="299"/>
      <c r="F161" s="299"/>
      <c r="G161" s="299"/>
      <c r="H161" s="299"/>
      <c r="I161" s="299"/>
      <c r="J161" s="299"/>
      <c r="K161" s="320"/>
    </row>
    <row r="162" spans="2:11" s="1" customFormat="1" ht="18.75" customHeight="1">
      <c r="B162" s="301"/>
      <c r="C162" s="311"/>
      <c r="D162" s="311"/>
      <c r="E162" s="311"/>
      <c r="F162" s="321"/>
      <c r="G162" s="311"/>
      <c r="H162" s="311"/>
      <c r="I162" s="311"/>
      <c r="J162" s="311"/>
      <c r="K162" s="301"/>
    </row>
    <row r="163" spans="2:11" s="1" customFormat="1" ht="18.75" customHeight="1">
      <c r="B163" s="274"/>
      <c r="C163" s="274"/>
      <c r="D163" s="274"/>
      <c r="E163" s="274"/>
      <c r="F163" s="274"/>
      <c r="G163" s="274"/>
      <c r="H163" s="274"/>
      <c r="I163" s="274"/>
      <c r="J163" s="274"/>
      <c r="K163" s="274"/>
    </row>
    <row r="164" spans="2:11" s="1" customFormat="1" ht="7.5" customHeight="1">
      <c r="B164" s="256"/>
      <c r="C164" s="257"/>
      <c r="D164" s="257"/>
      <c r="E164" s="257"/>
      <c r="F164" s="257"/>
      <c r="G164" s="257"/>
      <c r="H164" s="257"/>
      <c r="I164" s="257"/>
      <c r="J164" s="257"/>
      <c r="K164" s="258"/>
    </row>
    <row r="165" spans="2:11" s="1" customFormat="1" ht="45" customHeight="1">
      <c r="B165" s="259"/>
      <c r="C165" s="387" t="s">
        <v>1542</v>
      </c>
      <c r="D165" s="387"/>
      <c r="E165" s="387"/>
      <c r="F165" s="387"/>
      <c r="G165" s="387"/>
      <c r="H165" s="387"/>
      <c r="I165" s="387"/>
      <c r="J165" s="387"/>
      <c r="K165" s="260"/>
    </row>
    <row r="166" spans="2:11" s="1" customFormat="1" ht="17.25" customHeight="1">
      <c r="B166" s="259"/>
      <c r="C166" s="280" t="s">
        <v>1470</v>
      </c>
      <c r="D166" s="280"/>
      <c r="E166" s="280"/>
      <c r="F166" s="280" t="s">
        <v>1471</v>
      </c>
      <c r="G166" s="322"/>
      <c r="H166" s="323" t="s">
        <v>56</v>
      </c>
      <c r="I166" s="323" t="s">
        <v>59</v>
      </c>
      <c r="J166" s="280" t="s">
        <v>1472</v>
      </c>
      <c r="K166" s="260"/>
    </row>
    <row r="167" spans="2:11" s="1" customFormat="1" ht="17.25" customHeight="1">
      <c r="B167" s="261"/>
      <c r="C167" s="282" t="s">
        <v>1473</v>
      </c>
      <c r="D167" s="282"/>
      <c r="E167" s="282"/>
      <c r="F167" s="283" t="s">
        <v>1474</v>
      </c>
      <c r="G167" s="324"/>
      <c r="H167" s="325"/>
      <c r="I167" s="325"/>
      <c r="J167" s="282" t="s">
        <v>1475</v>
      </c>
      <c r="K167" s="262"/>
    </row>
    <row r="168" spans="2:11" s="1" customFormat="1" ht="5.25" customHeight="1">
      <c r="B168" s="290"/>
      <c r="C168" s="285"/>
      <c r="D168" s="285"/>
      <c r="E168" s="285"/>
      <c r="F168" s="285"/>
      <c r="G168" s="286"/>
      <c r="H168" s="285"/>
      <c r="I168" s="285"/>
      <c r="J168" s="285"/>
      <c r="K168" s="313"/>
    </row>
    <row r="169" spans="2:11" s="1" customFormat="1" ht="15" customHeight="1">
      <c r="B169" s="290"/>
      <c r="C169" s="267" t="s">
        <v>1479</v>
      </c>
      <c r="D169" s="267"/>
      <c r="E169" s="267"/>
      <c r="F169" s="288" t="s">
        <v>1476</v>
      </c>
      <c r="G169" s="267"/>
      <c r="H169" s="267" t="s">
        <v>1516</v>
      </c>
      <c r="I169" s="267" t="s">
        <v>1478</v>
      </c>
      <c r="J169" s="267">
        <v>120</v>
      </c>
      <c r="K169" s="313"/>
    </row>
    <row r="170" spans="2:11" s="1" customFormat="1" ht="15" customHeight="1">
      <c r="B170" s="290"/>
      <c r="C170" s="267" t="s">
        <v>1525</v>
      </c>
      <c r="D170" s="267"/>
      <c r="E170" s="267"/>
      <c r="F170" s="288" t="s">
        <v>1476</v>
      </c>
      <c r="G170" s="267"/>
      <c r="H170" s="267" t="s">
        <v>1526</v>
      </c>
      <c r="I170" s="267" t="s">
        <v>1478</v>
      </c>
      <c r="J170" s="267" t="s">
        <v>1527</v>
      </c>
      <c r="K170" s="313"/>
    </row>
    <row r="171" spans="2:11" s="1" customFormat="1" ht="15" customHeight="1">
      <c r="B171" s="290"/>
      <c r="C171" s="267" t="s">
        <v>1424</v>
      </c>
      <c r="D171" s="267"/>
      <c r="E171" s="267"/>
      <c r="F171" s="288" t="s">
        <v>1476</v>
      </c>
      <c r="G171" s="267"/>
      <c r="H171" s="267" t="s">
        <v>1543</v>
      </c>
      <c r="I171" s="267" t="s">
        <v>1478</v>
      </c>
      <c r="J171" s="267" t="s">
        <v>1527</v>
      </c>
      <c r="K171" s="313"/>
    </row>
    <row r="172" spans="2:11" s="1" customFormat="1" ht="15" customHeight="1">
      <c r="B172" s="290"/>
      <c r="C172" s="267" t="s">
        <v>1481</v>
      </c>
      <c r="D172" s="267"/>
      <c r="E172" s="267"/>
      <c r="F172" s="288" t="s">
        <v>1482</v>
      </c>
      <c r="G172" s="267"/>
      <c r="H172" s="267" t="s">
        <v>1543</v>
      </c>
      <c r="I172" s="267" t="s">
        <v>1478</v>
      </c>
      <c r="J172" s="267">
        <v>50</v>
      </c>
      <c r="K172" s="313"/>
    </row>
    <row r="173" spans="2:11" s="1" customFormat="1" ht="15" customHeight="1">
      <c r="B173" s="290"/>
      <c r="C173" s="267" t="s">
        <v>1484</v>
      </c>
      <c r="D173" s="267"/>
      <c r="E173" s="267"/>
      <c r="F173" s="288" t="s">
        <v>1476</v>
      </c>
      <c r="G173" s="267"/>
      <c r="H173" s="267" t="s">
        <v>1543</v>
      </c>
      <c r="I173" s="267" t="s">
        <v>1486</v>
      </c>
      <c r="J173" s="267"/>
      <c r="K173" s="313"/>
    </row>
    <row r="174" spans="2:11" s="1" customFormat="1" ht="15" customHeight="1">
      <c r="B174" s="290"/>
      <c r="C174" s="267" t="s">
        <v>1495</v>
      </c>
      <c r="D174" s="267"/>
      <c r="E174" s="267"/>
      <c r="F174" s="288" t="s">
        <v>1482</v>
      </c>
      <c r="G174" s="267"/>
      <c r="H174" s="267" t="s">
        <v>1543</v>
      </c>
      <c r="I174" s="267" t="s">
        <v>1478</v>
      </c>
      <c r="J174" s="267">
        <v>50</v>
      </c>
      <c r="K174" s="313"/>
    </row>
    <row r="175" spans="2:11" s="1" customFormat="1" ht="15" customHeight="1">
      <c r="B175" s="290"/>
      <c r="C175" s="267" t="s">
        <v>1503</v>
      </c>
      <c r="D175" s="267"/>
      <c r="E175" s="267"/>
      <c r="F175" s="288" t="s">
        <v>1482</v>
      </c>
      <c r="G175" s="267"/>
      <c r="H175" s="267" t="s">
        <v>1543</v>
      </c>
      <c r="I175" s="267" t="s">
        <v>1478</v>
      </c>
      <c r="J175" s="267">
        <v>50</v>
      </c>
      <c r="K175" s="313"/>
    </row>
    <row r="176" spans="2:11" s="1" customFormat="1" ht="15" customHeight="1">
      <c r="B176" s="290"/>
      <c r="C176" s="267" t="s">
        <v>1501</v>
      </c>
      <c r="D176" s="267"/>
      <c r="E176" s="267"/>
      <c r="F176" s="288" t="s">
        <v>1482</v>
      </c>
      <c r="G176" s="267"/>
      <c r="H176" s="267" t="s">
        <v>1543</v>
      </c>
      <c r="I176" s="267" t="s">
        <v>1478</v>
      </c>
      <c r="J176" s="267">
        <v>50</v>
      </c>
      <c r="K176" s="313"/>
    </row>
    <row r="177" spans="2:11" s="1" customFormat="1" ht="15" customHeight="1">
      <c r="B177" s="290"/>
      <c r="C177" s="267" t="s">
        <v>107</v>
      </c>
      <c r="D177" s="267"/>
      <c r="E177" s="267"/>
      <c r="F177" s="288" t="s">
        <v>1476</v>
      </c>
      <c r="G177" s="267"/>
      <c r="H177" s="267" t="s">
        <v>1544</v>
      </c>
      <c r="I177" s="267" t="s">
        <v>1545</v>
      </c>
      <c r="J177" s="267"/>
      <c r="K177" s="313"/>
    </row>
    <row r="178" spans="2:11" s="1" customFormat="1" ht="15" customHeight="1">
      <c r="B178" s="290"/>
      <c r="C178" s="267" t="s">
        <v>59</v>
      </c>
      <c r="D178" s="267"/>
      <c r="E178" s="267"/>
      <c r="F178" s="288" t="s">
        <v>1476</v>
      </c>
      <c r="G178" s="267"/>
      <c r="H178" s="267" t="s">
        <v>1546</v>
      </c>
      <c r="I178" s="267" t="s">
        <v>1547</v>
      </c>
      <c r="J178" s="267">
        <v>1</v>
      </c>
      <c r="K178" s="313"/>
    </row>
    <row r="179" spans="2:11" s="1" customFormat="1" ht="15" customHeight="1">
      <c r="B179" s="290"/>
      <c r="C179" s="267" t="s">
        <v>55</v>
      </c>
      <c r="D179" s="267"/>
      <c r="E179" s="267"/>
      <c r="F179" s="288" t="s">
        <v>1476</v>
      </c>
      <c r="G179" s="267"/>
      <c r="H179" s="267" t="s">
        <v>1548</v>
      </c>
      <c r="I179" s="267" t="s">
        <v>1478</v>
      </c>
      <c r="J179" s="267">
        <v>20</v>
      </c>
      <c r="K179" s="313"/>
    </row>
    <row r="180" spans="2:11" s="1" customFormat="1" ht="15" customHeight="1">
      <c r="B180" s="290"/>
      <c r="C180" s="267" t="s">
        <v>56</v>
      </c>
      <c r="D180" s="267"/>
      <c r="E180" s="267"/>
      <c r="F180" s="288" t="s">
        <v>1476</v>
      </c>
      <c r="G180" s="267"/>
      <c r="H180" s="267" t="s">
        <v>1549</v>
      </c>
      <c r="I180" s="267" t="s">
        <v>1478</v>
      </c>
      <c r="J180" s="267">
        <v>255</v>
      </c>
      <c r="K180" s="313"/>
    </row>
    <row r="181" spans="2:11" s="1" customFormat="1" ht="15" customHeight="1">
      <c r="B181" s="290"/>
      <c r="C181" s="267" t="s">
        <v>108</v>
      </c>
      <c r="D181" s="267"/>
      <c r="E181" s="267"/>
      <c r="F181" s="288" t="s">
        <v>1476</v>
      </c>
      <c r="G181" s="267"/>
      <c r="H181" s="267" t="s">
        <v>1440</v>
      </c>
      <c r="I181" s="267" t="s">
        <v>1478</v>
      </c>
      <c r="J181" s="267">
        <v>10</v>
      </c>
      <c r="K181" s="313"/>
    </row>
    <row r="182" spans="2:11" s="1" customFormat="1" ht="15" customHeight="1">
      <c r="B182" s="290"/>
      <c r="C182" s="267" t="s">
        <v>109</v>
      </c>
      <c r="D182" s="267"/>
      <c r="E182" s="267"/>
      <c r="F182" s="288" t="s">
        <v>1476</v>
      </c>
      <c r="G182" s="267"/>
      <c r="H182" s="267" t="s">
        <v>1550</v>
      </c>
      <c r="I182" s="267" t="s">
        <v>1511</v>
      </c>
      <c r="J182" s="267"/>
      <c r="K182" s="313"/>
    </row>
    <row r="183" spans="2:11" s="1" customFormat="1" ht="15" customHeight="1">
      <c r="B183" s="290"/>
      <c r="C183" s="267" t="s">
        <v>1551</v>
      </c>
      <c r="D183" s="267"/>
      <c r="E183" s="267"/>
      <c r="F183" s="288" t="s">
        <v>1476</v>
      </c>
      <c r="G183" s="267"/>
      <c r="H183" s="267" t="s">
        <v>1552</v>
      </c>
      <c r="I183" s="267" t="s">
        <v>1511</v>
      </c>
      <c r="J183" s="267"/>
      <c r="K183" s="313"/>
    </row>
    <row r="184" spans="2:11" s="1" customFormat="1" ht="15" customHeight="1">
      <c r="B184" s="290"/>
      <c r="C184" s="267" t="s">
        <v>1540</v>
      </c>
      <c r="D184" s="267"/>
      <c r="E184" s="267"/>
      <c r="F184" s="288" t="s">
        <v>1476</v>
      </c>
      <c r="G184" s="267"/>
      <c r="H184" s="267" t="s">
        <v>1553</v>
      </c>
      <c r="I184" s="267" t="s">
        <v>1511</v>
      </c>
      <c r="J184" s="267"/>
      <c r="K184" s="313"/>
    </row>
    <row r="185" spans="2:11" s="1" customFormat="1" ht="15" customHeight="1">
      <c r="B185" s="290"/>
      <c r="C185" s="267" t="s">
        <v>111</v>
      </c>
      <c r="D185" s="267"/>
      <c r="E185" s="267"/>
      <c r="F185" s="288" t="s">
        <v>1482</v>
      </c>
      <c r="G185" s="267"/>
      <c r="H185" s="267" t="s">
        <v>1554</v>
      </c>
      <c r="I185" s="267" t="s">
        <v>1478</v>
      </c>
      <c r="J185" s="267">
        <v>50</v>
      </c>
      <c r="K185" s="313"/>
    </row>
    <row r="186" spans="2:11" s="1" customFormat="1" ht="15" customHeight="1">
      <c r="B186" s="290"/>
      <c r="C186" s="267" t="s">
        <v>1555</v>
      </c>
      <c r="D186" s="267"/>
      <c r="E186" s="267"/>
      <c r="F186" s="288" t="s">
        <v>1482</v>
      </c>
      <c r="G186" s="267"/>
      <c r="H186" s="267" t="s">
        <v>1556</v>
      </c>
      <c r="I186" s="267" t="s">
        <v>1557</v>
      </c>
      <c r="J186" s="267"/>
      <c r="K186" s="313"/>
    </row>
    <row r="187" spans="2:11" s="1" customFormat="1" ht="15" customHeight="1">
      <c r="B187" s="290"/>
      <c r="C187" s="267" t="s">
        <v>1558</v>
      </c>
      <c r="D187" s="267"/>
      <c r="E187" s="267"/>
      <c r="F187" s="288" t="s">
        <v>1482</v>
      </c>
      <c r="G187" s="267"/>
      <c r="H187" s="267" t="s">
        <v>1559</v>
      </c>
      <c r="I187" s="267" t="s">
        <v>1557</v>
      </c>
      <c r="J187" s="267"/>
      <c r="K187" s="313"/>
    </row>
    <row r="188" spans="2:11" s="1" customFormat="1" ht="15" customHeight="1">
      <c r="B188" s="290"/>
      <c r="C188" s="267" t="s">
        <v>1560</v>
      </c>
      <c r="D188" s="267"/>
      <c r="E188" s="267"/>
      <c r="F188" s="288" t="s">
        <v>1482</v>
      </c>
      <c r="G188" s="267"/>
      <c r="H188" s="267" t="s">
        <v>1561</v>
      </c>
      <c r="I188" s="267" t="s">
        <v>1557</v>
      </c>
      <c r="J188" s="267"/>
      <c r="K188" s="313"/>
    </row>
    <row r="189" spans="2:11" s="1" customFormat="1" ht="15" customHeight="1">
      <c r="B189" s="290"/>
      <c r="C189" s="326" t="s">
        <v>1562</v>
      </c>
      <c r="D189" s="267"/>
      <c r="E189" s="267"/>
      <c r="F189" s="288" t="s">
        <v>1482</v>
      </c>
      <c r="G189" s="267"/>
      <c r="H189" s="267" t="s">
        <v>1563</v>
      </c>
      <c r="I189" s="267" t="s">
        <v>1564</v>
      </c>
      <c r="J189" s="327" t="s">
        <v>1565</v>
      </c>
      <c r="K189" s="313"/>
    </row>
    <row r="190" spans="2:11" s="1" customFormat="1" ht="15" customHeight="1">
      <c r="B190" s="290"/>
      <c r="C190" s="326" t="s">
        <v>44</v>
      </c>
      <c r="D190" s="267"/>
      <c r="E190" s="267"/>
      <c r="F190" s="288" t="s">
        <v>1476</v>
      </c>
      <c r="G190" s="267"/>
      <c r="H190" s="264" t="s">
        <v>1566</v>
      </c>
      <c r="I190" s="267" t="s">
        <v>1567</v>
      </c>
      <c r="J190" s="267"/>
      <c r="K190" s="313"/>
    </row>
    <row r="191" spans="2:11" s="1" customFormat="1" ht="15" customHeight="1">
      <c r="B191" s="290"/>
      <c r="C191" s="326" t="s">
        <v>1568</v>
      </c>
      <c r="D191" s="267"/>
      <c r="E191" s="267"/>
      <c r="F191" s="288" t="s">
        <v>1476</v>
      </c>
      <c r="G191" s="267"/>
      <c r="H191" s="267" t="s">
        <v>1569</v>
      </c>
      <c r="I191" s="267" t="s">
        <v>1511</v>
      </c>
      <c r="J191" s="267"/>
      <c r="K191" s="313"/>
    </row>
    <row r="192" spans="2:11" s="1" customFormat="1" ht="15" customHeight="1">
      <c r="B192" s="290"/>
      <c r="C192" s="326" t="s">
        <v>1570</v>
      </c>
      <c r="D192" s="267"/>
      <c r="E192" s="267"/>
      <c r="F192" s="288" t="s">
        <v>1476</v>
      </c>
      <c r="G192" s="267"/>
      <c r="H192" s="267" t="s">
        <v>1571</v>
      </c>
      <c r="I192" s="267" t="s">
        <v>1511</v>
      </c>
      <c r="J192" s="267"/>
      <c r="K192" s="313"/>
    </row>
    <row r="193" spans="2:11" s="1" customFormat="1" ht="15" customHeight="1">
      <c r="B193" s="290"/>
      <c r="C193" s="326" t="s">
        <v>1572</v>
      </c>
      <c r="D193" s="267"/>
      <c r="E193" s="267"/>
      <c r="F193" s="288" t="s">
        <v>1482</v>
      </c>
      <c r="G193" s="267"/>
      <c r="H193" s="267" t="s">
        <v>1573</v>
      </c>
      <c r="I193" s="267" t="s">
        <v>1511</v>
      </c>
      <c r="J193" s="267"/>
      <c r="K193" s="313"/>
    </row>
    <row r="194" spans="2:11" s="1" customFormat="1" ht="15" customHeight="1">
      <c r="B194" s="319"/>
      <c r="C194" s="328"/>
      <c r="D194" s="299"/>
      <c r="E194" s="299"/>
      <c r="F194" s="299"/>
      <c r="G194" s="299"/>
      <c r="H194" s="299"/>
      <c r="I194" s="299"/>
      <c r="J194" s="299"/>
      <c r="K194" s="320"/>
    </row>
    <row r="195" spans="2:11" s="1" customFormat="1" ht="18.75" customHeight="1">
      <c r="B195" s="301"/>
      <c r="C195" s="311"/>
      <c r="D195" s="311"/>
      <c r="E195" s="311"/>
      <c r="F195" s="321"/>
      <c r="G195" s="311"/>
      <c r="H195" s="311"/>
      <c r="I195" s="311"/>
      <c r="J195" s="311"/>
      <c r="K195" s="301"/>
    </row>
    <row r="196" spans="2:11" s="1" customFormat="1" ht="18.75" customHeight="1">
      <c r="B196" s="301"/>
      <c r="C196" s="311"/>
      <c r="D196" s="311"/>
      <c r="E196" s="311"/>
      <c r="F196" s="321"/>
      <c r="G196" s="311"/>
      <c r="H196" s="311"/>
      <c r="I196" s="311"/>
      <c r="J196" s="311"/>
      <c r="K196" s="301"/>
    </row>
    <row r="197" spans="2:11" s="1" customFormat="1" ht="18.75" customHeight="1">
      <c r="B197" s="274"/>
      <c r="C197" s="274"/>
      <c r="D197" s="274"/>
      <c r="E197" s="274"/>
      <c r="F197" s="274"/>
      <c r="G197" s="274"/>
      <c r="H197" s="274"/>
      <c r="I197" s="274"/>
      <c r="J197" s="274"/>
      <c r="K197" s="274"/>
    </row>
    <row r="198" spans="2:11" s="1" customFormat="1" ht="13.5">
      <c r="B198" s="256"/>
      <c r="C198" s="257"/>
      <c r="D198" s="257"/>
      <c r="E198" s="257"/>
      <c r="F198" s="257"/>
      <c r="G198" s="257"/>
      <c r="H198" s="257"/>
      <c r="I198" s="257"/>
      <c r="J198" s="257"/>
      <c r="K198" s="258"/>
    </row>
    <row r="199" spans="2:11" s="1" customFormat="1" ht="21">
      <c r="B199" s="259"/>
      <c r="C199" s="387" t="s">
        <v>1574</v>
      </c>
      <c r="D199" s="387"/>
      <c r="E199" s="387"/>
      <c r="F199" s="387"/>
      <c r="G199" s="387"/>
      <c r="H199" s="387"/>
      <c r="I199" s="387"/>
      <c r="J199" s="387"/>
      <c r="K199" s="260"/>
    </row>
    <row r="200" spans="2:11" s="1" customFormat="1" ht="25.5" customHeight="1">
      <c r="B200" s="259"/>
      <c r="C200" s="329" t="s">
        <v>1575</v>
      </c>
      <c r="D200" s="329"/>
      <c r="E200" s="329"/>
      <c r="F200" s="329" t="s">
        <v>1576</v>
      </c>
      <c r="G200" s="330"/>
      <c r="H200" s="388" t="s">
        <v>1577</v>
      </c>
      <c r="I200" s="388"/>
      <c r="J200" s="388"/>
      <c r="K200" s="260"/>
    </row>
    <row r="201" spans="2:11" s="1" customFormat="1" ht="5.25" customHeight="1">
      <c r="B201" s="290"/>
      <c r="C201" s="285"/>
      <c r="D201" s="285"/>
      <c r="E201" s="285"/>
      <c r="F201" s="285"/>
      <c r="G201" s="311"/>
      <c r="H201" s="285"/>
      <c r="I201" s="285"/>
      <c r="J201" s="285"/>
      <c r="K201" s="313"/>
    </row>
    <row r="202" spans="2:11" s="1" customFormat="1" ht="15" customHeight="1">
      <c r="B202" s="290"/>
      <c r="C202" s="267" t="s">
        <v>1567</v>
      </c>
      <c r="D202" s="267"/>
      <c r="E202" s="267"/>
      <c r="F202" s="288" t="s">
        <v>45</v>
      </c>
      <c r="G202" s="267"/>
      <c r="H202" s="389" t="s">
        <v>1578</v>
      </c>
      <c r="I202" s="389"/>
      <c r="J202" s="389"/>
      <c r="K202" s="313"/>
    </row>
    <row r="203" spans="2:11" s="1" customFormat="1" ht="15" customHeight="1">
      <c r="B203" s="290"/>
      <c r="C203" s="267"/>
      <c r="D203" s="267"/>
      <c r="E203" s="267"/>
      <c r="F203" s="288" t="s">
        <v>46</v>
      </c>
      <c r="G203" s="267"/>
      <c r="H203" s="389" t="s">
        <v>1579</v>
      </c>
      <c r="I203" s="389"/>
      <c r="J203" s="389"/>
      <c r="K203" s="313"/>
    </row>
    <row r="204" spans="2:11" s="1" customFormat="1" ht="15" customHeight="1">
      <c r="B204" s="290"/>
      <c r="C204" s="267"/>
      <c r="D204" s="267"/>
      <c r="E204" s="267"/>
      <c r="F204" s="288" t="s">
        <v>49</v>
      </c>
      <c r="G204" s="267"/>
      <c r="H204" s="389" t="s">
        <v>1580</v>
      </c>
      <c r="I204" s="389"/>
      <c r="J204" s="389"/>
      <c r="K204" s="313"/>
    </row>
    <row r="205" spans="2:11" s="1" customFormat="1" ht="15" customHeight="1">
      <c r="B205" s="290"/>
      <c r="C205" s="267"/>
      <c r="D205" s="267"/>
      <c r="E205" s="267"/>
      <c r="F205" s="288" t="s">
        <v>47</v>
      </c>
      <c r="G205" s="267"/>
      <c r="H205" s="389" t="s">
        <v>1581</v>
      </c>
      <c r="I205" s="389"/>
      <c r="J205" s="389"/>
      <c r="K205" s="313"/>
    </row>
    <row r="206" spans="2:11" s="1" customFormat="1" ht="15" customHeight="1">
      <c r="B206" s="290"/>
      <c r="C206" s="267"/>
      <c r="D206" s="267"/>
      <c r="E206" s="267"/>
      <c r="F206" s="288" t="s">
        <v>48</v>
      </c>
      <c r="G206" s="267"/>
      <c r="H206" s="389" t="s">
        <v>1582</v>
      </c>
      <c r="I206" s="389"/>
      <c r="J206" s="389"/>
      <c r="K206" s="313"/>
    </row>
    <row r="207" spans="2:11" s="1" customFormat="1" ht="15" customHeight="1">
      <c r="B207" s="290"/>
      <c r="C207" s="267"/>
      <c r="D207" s="267"/>
      <c r="E207" s="267"/>
      <c r="F207" s="288"/>
      <c r="G207" s="267"/>
      <c r="H207" s="267"/>
      <c r="I207" s="267"/>
      <c r="J207" s="267"/>
      <c r="K207" s="313"/>
    </row>
    <row r="208" spans="2:11" s="1" customFormat="1" ht="15" customHeight="1">
      <c r="B208" s="290"/>
      <c r="C208" s="267" t="s">
        <v>1523</v>
      </c>
      <c r="D208" s="267"/>
      <c r="E208" s="267"/>
      <c r="F208" s="288" t="s">
        <v>78</v>
      </c>
      <c r="G208" s="267"/>
      <c r="H208" s="389" t="s">
        <v>1583</v>
      </c>
      <c r="I208" s="389"/>
      <c r="J208" s="389"/>
      <c r="K208" s="313"/>
    </row>
    <row r="209" spans="2:11" s="1" customFormat="1" ht="15" customHeight="1">
      <c r="B209" s="290"/>
      <c r="C209" s="267"/>
      <c r="D209" s="267"/>
      <c r="E209" s="267"/>
      <c r="F209" s="288" t="s">
        <v>1418</v>
      </c>
      <c r="G209" s="267"/>
      <c r="H209" s="389" t="s">
        <v>1419</v>
      </c>
      <c r="I209" s="389"/>
      <c r="J209" s="389"/>
      <c r="K209" s="313"/>
    </row>
    <row r="210" spans="2:11" s="1" customFormat="1" ht="15" customHeight="1">
      <c r="B210" s="290"/>
      <c r="C210" s="267"/>
      <c r="D210" s="267"/>
      <c r="E210" s="267"/>
      <c r="F210" s="288" t="s">
        <v>1416</v>
      </c>
      <c r="G210" s="267"/>
      <c r="H210" s="389" t="s">
        <v>1584</v>
      </c>
      <c r="I210" s="389"/>
      <c r="J210" s="389"/>
      <c r="K210" s="313"/>
    </row>
    <row r="211" spans="2:11" s="1" customFormat="1" ht="15" customHeight="1">
      <c r="B211" s="331"/>
      <c r="C211" s="267"/>
      <c r="D211" s="267"/>
      <c r="E211" s="267"/>
      <c r="F211" s="288" t="s">
        <v>1420</v>
      </c>
      <c r="G211" s="326"/>
      <c r="H211" s="390" t="s">
        <v>1421</v>
      </c>
      <c r="I211" s="390"/>
      <c r="J211" s="390"/>
      <c r="K211" s="332"/>
    </row>
    <row r="212" spans="2:11" s="1" customFormat="1" ht="15" customHeight="1">
      <c r="B212" s="331"/>
      <c r="C212" s="267"/>
      <c r="D212" s="267"/>
      <c r="E212" s="267"/>
      <c r="F212" s="288" t="s">
        <v>1422</v>
      </c>
      <c r="G212" s="326"/>
      <c r="H212" s="390" t="s">
        <v>1585</v>
      </c>
      <c r="I212" s="390"/>
      <c r="J212" s="390"/>
      <c r="K212" s="332"/>
    </row>
    <row r="213" spans="2:11" s="1" customFormat="1" ht="15" customHeight="1">
      <c r="B213" s="331"/>
      <c r="C213" s="267"/>
      <c r="D213" s="267"/>
      <c r="E213" s="267"/>
      <c r="F213" s="288"/>
      <c r="G213" s="326"/>
      <c r="H213" s="317"/>
      <c r="I213" s="317"/>
      <c r="J213" s="317"/>
      <c r="K213" s="332"/>
    </row>
    <row r="214" spans="2:11" s="1" customFormat="1" ht="15" customHeight="1">
      <c r="B214" s="331"/>
      <c r="C214" s="267" t="s">
        <v>1547</v>
      </c>
      <c r="D214" s="267"/>
      <c r="E214" s="267"/>
      <c r="F214" s="288">
        <v>1</v>
      </c>
      <c r="G214" s="326"/>
      <c r="H214" s="390" t="s">
        <v>1586</v>
      </c>
      <c r="I214" s="390"/>
      <c r="J214" s="390"/>
      <c r="K214" s="332"/>
    </row>
    <row r="215" spans="2:11" s="1" customFormat="1" ht="15" customHeight="1">
      <c r="B215" s="331"/>
      <c r="C215" s="267"/>
      <c r="D215" s="267"/>
      <c r="E215" s="267"/>
      <c r="F215" s="288">
        <v>2</v>
      </c>
      <c r="G215" s="326"/>
      <c r="H215" s="390" t="s">
        <v>1587</v>
      </c>
      <c r="I215" s="390"/>
      <c r="J215" s="390"/>
      <c r="K215" s="332"/>
    </row>
    <row r="216" spans="2:11" s="1" customFormat="1" ht="15" customHeight="1">
      <c r="B216" s="331"/>
      <c r="C216" s="267"/>
      <c r="D216" s="267"/>
      <c r="E216" s="267"/>
      <c r="F216" s="288">
        <v>3</v>
      </c>
      <c r="G216" s="326"/>
      <c r="H216" s="390" t="s">
        <v>1588</v>
      </c>
      <c r="I216" s="390"/>
      <c r="J216" s="390"/>
      <c r="K216" s="332"/>
    </row>
    <row r="217" spans="2:11" s="1" customFormat="1" ht="15" customHeight="1">
      <c r="B217" s="331"/>
      <c r="C217" s="267"/>
      <c r="D217" s="267"/>
      <c r="E217" s="267"/>
      <c r="F217" s="288">
        <v>4</v>
      </c>
      <c r="G217" s="326"/>
      <c r="H217" s="390" t="s">
        <v>1589</v>
      </c>
      <c r="I217" s="390"/>
      <c r="J217" s="390"/>
      <c r="K217" s="332"/>
    </row>
    <row r="218" spans="2:11" s="1" customFormat="1" ht="12.75" customHeight="1">
      <c r="B218" s="333"/>
      <c r="C218" s="334"/>
      <c r="D218" s="334"/>
      <c r="E218" s="334"/>
      <c r="F218" s="334"/>
      <c r="G218" s="334"/>
      <c r="H218" s="334"/>
      <c r="I218" s="334"/>
      <c r="J218" s="334"/>
      <c r="K218" s="335"/>
    </row>
  </sheetData>
  <sheetProtection formatCells="0" formatColumns="0" formatRows="0" insertColumns="0" insertRows="0" insertHyperlinks="0" deleteColumns="0" deleteRows="0" sort="0" autoFilter="0" pivotTables="0"/>
  <mergeCells count="77">
    <mergeCell ref="G44:J44"/>
    <mergeCell ref="G45:J45"/>
    <mergeCell ref="C3:J3"/>
    <mergeCell ref="C4:J4"/>
    <mergeCell ref="C6:J6"/>
    <mergeCell ref="C7:J7"/>
    <mergeCell ref="G39:J39"/>
    <mergeCell ref="G40:J40"/>
    <mergeCell ref="G41:J41"/>
    <mergeCell ref="G42:J42"/>
    <mergeCell ref="G43:J43"/>
    <mergeCell ref="D34:J34"/>
    <mergeCell ref="D35:J35"/>
    <mergeCell ref="G36:J36"/>
    <mergeCell ref="G37:J37"/>
    <mergeCell ref="G38:J38"/>
    <mergeCell ref="D27:J27"/>
    <mergeCell ref="D28:J28"/>
    <mergeCell ref="D30:J30"/>
    <mergeCell ref="D31:J31"/>
    <mergeCell ref="D33:J33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65:J65"/>
    <mergeCell ref="D66:J66"/>
    <mergeCell ref="D67:J67"/>
    <mergeCell ref="D68:J68"/>
    <mergeCell ref="D69:J69"/>
    <mergeCell ref="D59:J59"/>
    <mergeCell ref="D60:J60"/>
    <mergeCell ref="D61:J61"/>
    <mergeCell ref="D62:J62"/>
    <mergeCell ref="D63:J63"/>
    <mergeCell ref="C52:J52"/>
    <mergeCell ref="C54:J54"/>
    <mergeCell ref="C55:J55"/>
    <mergeCell ref="C57:J57"/>
    <mergeCell ref="D58:J58"/>
    <mergeCell ref="D47:J47"/>
    <mergeCell ref="E48:J48"/>
    <mergeCell ref="E49:J49"/>
    <mergeCell ref="E50:J50"/>
    <mergeCell ref="D51:J51"/>
    <mergeCell ref="H212:J212"/>
    <mergeCell ref="H214:J214"/>
    <mergeCell ref="H215:J215"/>
    <mergeCell ref="H216:J216"/>
    <mergeCell ref="H217:J217"/>
    <mergeCell ref="H206:J206"/>
    <mergeCell ref="H208:J208"/>
    <mergeCell ref="H209:J209"/>
    <mergeCell ref="H210:J210"/>
    <mergeCell ref="H211:J211"/>
    <mergeCell ref="H200:J200"/>
    <mergeCell ref="H202:J202"/>
    <mergeCell ref="H203:J203"/>
    <mergeCell ref="H204:J204"/>
    <mergeCell ref="H205:J205"/>
    <mergeCell ref="C102:J102"/>
    <mergeCell ref="C122:J122"/>
    <mergeCell ref="C147:J147"/>
    <mergeCell ref="C165:J165"/>
    <mergeCell ref="C199:J199"/>
  </mergeCells>
  <pageMargins left="0.59027779999999996" right="0.59027779999999996" top="0.59027779999999996" bottom="0.59027779999999996" header="0" footer="0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7</vt:i4>
      </vt:variant>
    </vt:vector>
  </HeadingPairs>
  <TitlesOfParts>
    <vt:vector size="11" baseType="lpstr">
      <vt:lpstr>Rekapitulace stavby</vt:lpstr>
      <vt:lpstr>1-163-18d - Výměna výplní...</vt:lpstr>
      <vt:lpstr>VRN - Vedlejší rozpočtové...</vt:lpstr>
      <vt:lpstr>Pokyny pro vyplnění</vt:lpstr>
      <vt:lpstr>'1-163-18d - Výměna výplní...'!Názvy_tisku</vt:lpstr>
      <vt:lpstr>'Rekapitulace stavby'!Názvy_tisku</vt:lpstr>
      <vt:lpstr>'VRN - Vedlejší rozpočtové...'!Názvy_tisku</vt:lpstr>
      <vt:lpstr>'1-163-18d - Výměna výplní...'!Oblast_tisku</vt:lpstr>
      <vt:lpstr>'Pokyny pro vyplnění'!Oblast_tisku</vt:lpstr>
      <vt:lpstr>'Rekapitulace stavby'!Oblast_tisku</vt:lpstr>
      <vt:lpstr>'VRN - Vedlejší rozpočtové...'!Oblast_tisku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Kratochvílová</dc:creator>
  <cp:lastModifiedBy>Evžen</cp:lastModifiedBy>
  <dcterms:created xsi:type="dcterms:W3CDTF">2022-04-28T06:27:46Z</dcterms:created>
  <dcterms:modified xsi:type="dcterms:W3CDTF">2022-05-04T13:46:47Z</dcterms:modified>
</cp:coreProperties>
</file>